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https://provinciezeeland-my.sharepoint.com/personal/ncm_timmerman_zeeland_nl/Documents/Documenten/"/>
    </mc:Choice>
  </mc:AlternateContent>
  <xr:revisionPtr revIDLastSave="1" documentId="8_{9B538DC9-B87E-4BD1-A42D-656911D82A8B}" xr6:coauthVersionLast="47" xr6:coauthVersionMax="47" xr10:uidLastSave="{DBC96A7E-6993-4A39-B993-15B1C27BDD8A}"/>
  <bookViews>
    <workbookView xWindow="28680" yWindow="150" windowWidth="29040" windowHeight="15840" tabRatio="613" xr2:uid="{00000000-000D-0000-FFFF-FFFF00000000}"/>
  </bookViews>
  <sheets>
    <sheet name="Handleiding tbv invullen" sheetId="88" r:id="rId1"/>
    <sheet name="Invulblad" sheetId="74" r:id="rId2"/>
    <sheet name="Honorariumpercentages" sheetId="77" state="hidden" r:id="rId3"/>
    <sheet name="Standaard invulgegevens" sheetId="76" state="hidden" r:id="rId4"/>
    <sheet name="Vaste invoer leidraad" sheetId="75" state="hidden" r:id="rId5"/>
  </sheets>
  <definedNames>
    <definedName name="_xlnm.Print_Area" localSheetId="1">Invulblad!$A$1:$M$549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7" i="74" l="1"/>
  <c r="I18" i="74"/>
  <c r="I38" i="74" s="1"/>
  <c r="I19" i="74"/>
  <c r="I20" i="74"/>
  <c r="I21" i="74"/>
  <c r="I22" i="74"/>
  <c r="I23" i="74"/>
  <c r="I24" i="74"/>
  <c r="I25" i="74"/>
  <c r="I26" i="74"/>
  <c r="I27" i="74"/>
  <c r="I28" i="74"/>
  <c r="I29" i="74"/>
  <c r="I30" i="74"/>
  <c r="I31" i="74"/>
  <c r="I32" i="74"/>
  <c r="I33" i="74"/>
  <c r="I34" i="74"/>
  <c r="I35" i="74"/>
  <c r="I36" i="74"/>
  <c r="I43" i="74"/>
  <c r="I44" i="74"/>
  <c r="I45" i="74"/>
  <c r="I46" i="74"/>
  <c r="I47" i="74"/>
  <c r="I48" i="74"/>
  <c r="I49" i="74"/>
  <c r="I50" i="74"/>
  <c r="I51" i="74"/>
  <c r="I52" i="74"/>
  <c r="I53" i="74"/>
  <c r="I489" i="74" s="1"/>
  <c r="I54" i="74"/>
  <c r="I55" i="74"/>
  <c r="I56" i="74"/>
  <c r="I57" i="74"/>
  <c r="I58" i="74"/>
  <c r="I59" i="74"/>
  <c r="I60" i="74"/>
  <c r="I61" i="74"/>
  <c r="I62" i="74"/>
  <c r="I63" i="74"/>
  <c r="I64" i="74"/>
  <c r="I67" i="74"/>
  <c r="I68" i="74"/>
  <c r="I69" i="74"/>
  <c r="I70" i="74"/>
  <c r="I71" i="74"/>
  <c r="I72" i="74"/>
  <c r="I73" i="74"/>
  <c r="I74" i="74"/>
  <c r="I75" i="74"/>
  <c r="I76" i="74"/>
  <c r="I77" i="74"/>
  <c r="I78" i="74"/>
  <c r="I79" i="74"/>
  <c r="I80" i="74"/>
  <c r="I81" i="74"/>
  <c r="I82" i="74"/>
  <c r="I83" i="74"/>
  <c r="I84" i="74"/>
  <c r="I85" i="74"/>
  <c r="I86" i="74"/>
  <c r="I87" i="74"/>
  <c r="I90" i="74"/>
  <c r="I91" i="74"/>
  <c r="I92" i="74"/>
  <c r="I93" i="74"/>
  <c r="I94" i="74"/>
  <c r="I95" i="74"/>
  <c r="I96" i="74"/>
  <c r="I97" i="74"/>
  <c r="I98" i="74"/>
  <c r="I99" i="74"/>
  <c r="I100" i="74"/>
  <c r="I101" i="74"/>
  <c r="I102" i="74"/>
  <c r="I103" i="74"/>
  <c r="I104" i="74"/>
  <c r="I105" i="74"/>
  <c r="I106" i="74"/>
  <c r="I107" i="74"/>
  <c r="I108" i="74"/>
  <c r="I109" i="74"/>
  <c r="I110" i="74"/>
  <c r="I113" i="74"/>
  <c r="I114" i="74"/>
  <c r="I115" i="74"/>
  <c r="I116" i="74"/>
  <c r="I117" i="74"/>
  <c r="I118" i="74"/>
  <c r="I119" i="74"/>
  <c r="I120" i="74"/>
  <c r="I121" i="74"/>
  <c r="I122" i="74"/>
  <c r="I123" i="74"/>
  <c r="I124" i="74"/>
  <c r="I125" i="74"/>
  <c r="I126" i="74"/>
  <c r="I127" i="74"/>
  <c r="I128" i="74"/>
  <c r="I129" i="74"/>
  <c r="I130" i="74"/>
  <c r="I131" i="74"/>
  <c r="I132" i="74"/>
  <c r="I133" i="74"/>
  <c r="I136" i="74"/>
  <c r="I137" i="74"/>
  <c r="I138" i="74"/>
  <c r="I139" i="74"/>
  <c r="I140" i="74"/>
  <c r="I141" i="74"/>
  <c r="I142" i="74"/>
  <c r="I143" i="74"/>
  <c r="I144" i="74"/>
  <c r="I145" i="74"/>
  <c r="I146" i="74"/>
  <c r="I147" i="74"/>
  <c r="I148" i="74"/>
  <c r="I149" i="74"/>
  <c r="I150" i="74"/>
  <c r="I151" i="74"/>
  <c r="I152" i="74"/>
  <c r="I153" i="74"/>
  <c r="I154" i="74"/>
  <c r="I155" i="74"/>
  <c r="I156" i="74"/>
  <c r="I157" i="74"/>
  <c r="I160" i="74"/>
  <c r="I161" i="74"/>
  <c r="I162" i="74"/>
  <c r="I163" i="74"/>
  <c r="I164" i="74"/>
  <c r="I165" i="74"/>
  <c r="I166" i="74"/>
  <c r="I167" i="74"/>
  <c r="I168" i="74"/>
  <c r="I169" i="74"/>
  <c r="I170" i="74"/>
  <c r="I171" i="74"/>
  <c r="I172" i="74"/>
  <c r="I173" i="74"/>
  <c r="I174" i="74"/>
  <c r="I175" i="74"/>
  <c r="I176" i="74"/>
  <c r="I177" i="74"/>
  <c r="I178" i="74"/>
  <c r="I179" i="74"/>
  <c r="I180" i="74"/>
  <c r="I181" i="74"/>
  <c r="I184" i="74"/>
  <c r="I185" i="74"/>
  <c r="I186" i="74"/>
  <c r="I187" i="74"/>
  <c r="I188" i="74"/>
  <c r="I189" i="74"/>
  <c r="I190" i="74"/>
  <c r="I191" i="74"/>
  <c r="I192" i="74"/>
  <c r="I193" i="74"/>
  <c r="I194" i="74"/>
  <c r="I195" i="74"/>
  <c r="I196" i="74"/>
  <c r="I197" i="74"/>
  <c r="I198" i="74"/>
  <c r="I199" i="74"/>
  <c r="I200" i="74"/>
  <c r="I201" i="74"/>
  <c r="I202" i="74"/>
  <c r="I203" i="74"/>
  <c r="I204" i="74"/>
  <c r="I205" i="74"/>
  <c r="I208" i="74"/>
  <c r="I209" i="74"/>
  <c r="I210" i="74"/>
  <c r="I211" i="74"/>
  <c r="I212" i="74"/>
  <c r="I213" i="74"/>
  <c r="I214" i="74"/>
  <c r="I215" i="74"/>
  <c r="I216" i="74"/>
  <c r="I217" i="74"/>
  <c r="I218" i="74"/>
  <c r="I219" i="74"/>
  <c r="I220" i="74"/>
  <c r="I221" i="74"/>
  <c r="I222" i="74"/>
  <c r="I223" i="74"/>
  <c r="I224" i="74"/>
  <c r="I225" i="74"/>
  <c r="I226" i="74"/>
  <c r="I227" i="74"/>
  <c r="I228" i="74"/>
  <c r="I231" i="74"/>
  <c r="I232" i="74"/>
  <c r="I233" i="74"/>
  <c r="I234" i="74"/>
  <c r="I235" i="74"/>
  <c r="I236" i="74"/>
  <c r="I237" i="74"/>
  <c r="I238" i="74"/>
  <c r="I239" i="74"/>
  <c r="I240" i="74"/>
  <c r="I241" i="74"/>
  <c r="I242" i="74"/>
  <c r="I243" i="74"/>
  <c r="I244" i="74"/>
  <c r="I245" i="74"/>
  <c r="I246" i="74"/>
  <c r="I247" i="74"/>
  <c r="I248" i="74"/>
  <c r="I249" i="74"/>
  <c r="I250" i="74"/>
  <c r="I251" i="74"/>
  <c r="I254" i="74"/>
  <c r="I255" i="74"/>
  <c r="I256" i="74"/>
  <c r="I257" i="74"/>
  <c r="I258" i="74"/>
  <c r="I259" i="74"/>
  <c r="I260" i="74"/>
  <c r="I261" i="74"/>
  <c r="I262" i="74"/>
  <c r="I263" i="74"/>
  <c r="I264" i="74"/>
  <c r="I265" i="74"/>
  <c r="I266" i="74"/>
  <c r="I267" i="74"/>
  <c r="I268" i="74"/>
  <c r="I269" i="74"/>
  <c r="I270" i="74"/>
  <c r="I271" i="74"/>
  <c r="I272" i="74"/>
  <c r="I273" i="74"/>
  <c r="I274" i="74"/>
  <c r="I277" i="74"/>
  <c r="I278" i="74"/>
  <c r="I279" i="74"/>
  <c r="I280" i="74"/>
  <c r="I281" i="74"/>
  <c r="I282" i="74"/>
  <c r="I283" i="74"/>
  <c r="I284" i="74"/>
  <c r="I285" i="74"/>
  <c r="I286" i="74"/>
  <c r="I287" i="74"/>
  <c r="I288" i="74"/>
  <c r="I289" i="74"/>
  <c r="I290" i="74"/>
  <c r="I291" i="74"/>
  <c r="I292" i="74"/>
  <c r="I293" i="74"/>
  <c r="I294" i="74"/>
  <c r="I295" i="74"/>
  <c r="I296" i="74"/>
  <c r="I297" i="74"/>
  <c r="I300" i="74"/>
  <c r="I301" i="74"/>
  <c r="K301" i="74" s="1"/>
  <c r="I302" i="74"/>
  <c r="I303" i="74"/>
  <c r="I304" i="74"/>
  <c r="I305" i="74"/>
  <c r="I306" i="74"/>
  <c r="I307" i="74"/>
  <c r="I308" i="74"/>
  <c r="I309" i="74"/>
  <c r="K309" i="74"/>
  <c r="I310" i="74"/>
  <c r="I311" i="74"/>
  <c r="I312" i="74"/>
  <c r="I313" i="74"/>
  <c r="I314" i="74"/>
  <c r="I315" i="74"/>
  <c r="I316" i="74"/>
  <c r="I317" i="74"/>
  <c r="K317" i="74" s="1"/>
  <c r="I318" i="74"/>
  <c r="I319" i="74"/>
  <c r="I320" i="74"/>
  <c r="I323" i="74"/>
  <c r="I324" i="74"/>
  <c r="I325" i="74"/>
  <c r="I326" i="74"/>
  <c r="I327" i="74"/>
  <c r="I328" i="74"/>
  <c r="I329" i="74"/>
  <c r="I330" i="74"/>
  <c r="I331" i="74"/>
  <c r="I332" i="74"/>
  <c r="I333" i="74"/>
  <c r="I334" i="74"/>
  <c r="I335" i="74"/>
  <c r="I336" i="74"/>
  <c r="I337" i="74"/>
  <c r="I338" i="74"/>
  <c r="I339" i="74"/>
  <c r="I340" i="74"/>
  <c r="I341" i="74"/>
  <c r="I342" i="74"/>
  <c r="I343" i="74"/>
  <c r="I344" i="74"/>
  <c r="I345" i="74"/>
  <c r="I346" i="74"/>
  <c r="I349" i="74"/>
  <c r="I350" i="74"/>
  <c r="I351" i="74"/>
  <c r="I352" i="74"/>
  <c r="I353" i="74"/>
  <c r="I354" i="74"/>
  <c r="I355" i="74"/>
  <c r="I356" i="74"/>
  <c r="K356" i="74" s="1"/>
  <c r="I357" i="74"/>
  <c r="I358" i="74"/>
  <c r="I359" i="74"/>
  <c r="I360" i="74"/>
  <c r="I361" i="74"/>
  <c r="K361" i="74"/>
  <c r="I362" i="74"/>
  <c r="I363" i="74"/>
  <c r="K363" i="74"/>
  <c r="I364" i="74"/>
  <c r="I365" i="74"/>
  <c r="I366" i="74"/>
  <c r="I367" i="74"/>
  <c r="I368" i="74"/>
  <c r="I369" i="74"/>
  <c r="I370" i="74"/>
  <c r="I371" i="74"/>
  <c r="I372" i="74"/>
  <c r="K372" i="74"/>
  <c r="I375" i="74"/>
  <c r="I376" i="74"/>
  <c r="I377" i="74"/>
  <c r="I378" i="74"/>
  <c r="I379" i="74"/>
  <c r="I380" i="74"/>
  <c r="I381" i="74"/>
  <c r="I382" i="74"/>
  <c r="I383" i="74"/>
  <c r="I384" i="74"/>
  <c r="I385" i="74"/>
  <c r="I386" i="74"/>
  <c r="I387" i="74"/>
  <c r="I388" i="74"/>
  <c r="I389" i="74"/>
  <c r="I390" i="74"/>
  <c r="I391" i="74"/>
  <c r="I392" i="74"/>
  <c r="K392" i="74"/>
  <c r="I393" i="74"/>
  <c r="I394" i="74"/>
  <c r="I395" i="74"/>
  <c r="I398" i="74"/>
  <c r="I399" i="74"/>
  <c r="I400" i="74"/>
  <c r="K400" i="74" s="1"/>
  <c r="I401" i="74"/>
  <c r="I402" i="74"/>
  <c r="I403" i="74"/>
  <c r="I404" i="74"/>
  <c r="K404" i="74" s="1"/>
  <c r="I405" i="74"/>
  <c r="I406" i="74"/>
  <c r="I407" i="74"/>
  <c r="I408" i="74"/>
  <c r="K408" i="74" s="1"/>
  <c r="I409" i="74"/>
  <c r="I410" i="74"/>
  <c r="I411" i="74"/>
  <c r="I412" i="74"/>
  <c r="K412" i="74" s="1"/>
  <c r="I413" i="74"/>
  <c r="I414" i="74"/>
  <c r="I415" i="74"/>
  <c r="I416" i="74"/>
  <c r="K416" i="74" s="1"/>
  <c r="I417" i="74"/>
  <c r="I418" i="74"/>
  <c r="I422" i="74"/>
  <c r="I423" i="74"/>
  <c r="K423" i="74" s="1"/>
  <c r="I424" i="74"/>
  <c r="I425" i="74"/>
  <c r="I426" i="74"/>
  <c r="I427" i="74"/>
  <c r="K427" i="74" s="1"/>
  <c r="I428" i="74"/>
  <c r="I429" i="74"/>
  <c r="I430" i="74"/>
  <c r="I431" i="74"/>
  <c r="K431" i="74" s="1"/>
  <c r="I432" i="74"/>
  <c r="I433" i="74"/>
  <c r="I434" i="74"/>
  <c r="I435" i="74"/>
  <c r="K435" i="74" s="1"/>
  <c r="I436" i="74"/>
  <c r="I437" i="74"/>
  <c r="I438" i="74"/>
  <c r="I439" i="74"/>
  <c r="K439" i="74" s="1"/>
  <c r="I440" i="74"/>
  <c r="I441" i="74"/>
  <c r="I442" i="74"/>
  <c r="I443" i="74"/>
  <c r="K443" i="74" s="1"/>
  <c r="I444" i="74"/>
  <c r="I445" i="74"/>
  <c r="I446" i="74"/>
  <c r="I447" i="74"/>
  <c r="K447" i="74" s="1"/>
  <c r="I448" i="74"/>
  <c r="I449" i="74"/>
  <c r="I450" i="74"/>
  <c r="I451" i="74"/>
  <c r="K451" i="74" s="1"/>
  <c r="I452" i="74"/>
  <c r="I453" i="74"/>
  <c r="I454" i="74"/>
  <c r="I455" i="74"/>
  <c r="K455" i="74" s="1"/>
  <c r="I456" i="74"/>
  <c r="I457" i="74"/>
  <c r="I458" i="74"/>
  <c r="I459" i="74"/>
  <c r="K459" i="74" s="1"/>
  <c r="I460" i="74"/>
  <c r="I461" i="74"/>
  <c r="I464" i="74"/>
  <c r="I465" i="74"/>
  <c r="I466" i="74"/>
  <c r="I467" i="74"/>
  <c r="K467" i="74"/>
  <c r="I468" i="74"/>
  <c r="I469" i="74"/>
  <c r="I470" i="74"/>
  <c r="I471" i="74"/>
  <c r="K471" i="74"/>
  <c r="I472" i="74"/>
  <c r="I473" i="74"/>
  <c r="K473" i="74" s="1"/>
  <c r="I474" i="74"/>
  <c r="I475" i="74"/>
  <c r="I476" i="74"/>
  <c r="I477" i="74"/>
  <c r="K477" i="74" s="1"/>
  <c r="I478" i="74"/>
  <c r="I479" i="74"/>
  <c r="I480" i="74"/>
  <c r="I481" i="74"/>
  <c r="K481" i="74" s="1"/>
  <c r="L481" i="74" s="1"/>
  <c r="I482" i="74"/>
  <c r="K482" i="74" s="1"/>
  <c r="I483" i="74"/>
  <c r="I484" i="74"/>
  <c r="I485" i="74"/>
  <c r="K485" i="74" s="1"/>
  <c r="I486" i="74"/>
  <c r="K486" i="74" s="1"/>
  <c r="I487" i="74"/>
  <c r="H491" i="74"/>
  <c r="L526" i="74"/>
  <c r="E465" i="74"/>
  <c r="K465" i="74" s="1"/>
  <c r="G465" i="74"/>
  <c r="E466" i="74"/>
  <c r="K466" i="74" s="1"/>
  <c r="G466" i="74"/>
  <c r="E467" i="74"/>
  <c r="G467" i="74"/>
  <c r="E468" i="74"/>
  <c r="K468" i="74" s="1"/>
  <c r="G468" i="74"/>
  <c r="E469" i="74"/>
  <c r="K469" i="74" s="1"/>
  <c r="G469" i="74"/>
  <c r="E470" i="74"/>
  <c r="K470" i="74" s="1"/>
  <c r="G470" i="74"/>
  <c r="E471" i="74"/>
  <c r="G471" i="74"/>
  <c r="E472" i="74"/>
  <c r="K472" i="74" s="1"/>
  <c r="L472" i="74" s="1"/>
  <c r="G472" i="74"/>
  <c r="E473" i="74"/>
  <c r="G473" i="74"/>
  <c r="E474" i="74"/>
  <c r="K474" i="74" s="1"/>
  <c r="G474" i="74"/>
  <c r="E475" i="74"/>
  <c r="G475" i="74"/>
  <c r="K475" i="74" s="1"/>
  <c r="E476" i="74"/>
  <c r="K476" i="74" s="1"/>
  <c r="G476" i="74"/>
  <c r="E477" i="74"/>
  <c r="G477" i="74"/>
  <c r="E478" i="74"/>
  <c r="K478" i="74" s="1"/>
  <c r="G478" i="74"/>
  <c r="E479" i="74"/>
  <c r="G479" i="74"/>
  <c r="K479" i="74" s="1"/>
  <c r="E480" i="74"/>
  <c r="K480" i="74" s="1"/>
  <c r="G480" i="74"/>
  <c r="E481" i="74"/>
  <c r="G481" i="74"/>
  <c r="E482" i="74"/>
  <c r="G482" i="74"/>
  <c r="E483" i="74"/>
  <c r="K483" i="74" s="1"/>
  <c r="G483" i="74"/>
  <c r="E484" i="74"/>
  <c r="K484" i="74" s="1"/>
  <c r="G484" i="74"/>
  <c r="E485" i="74"/>
  <c r="G485" i="74"/>
  <c r="E486" i="74"/>
  <c r="G486" i="74"/>
  <c r="E487" i="74"/>
  <c r="K487" i="74" s="1"/>
  <c r="G487" i="74"/>
  <c r="G464" i="74"/>
  <c r="E464" i="74"/>
  <c r="K464" i="74" s="1"/>
  <c r="E423" i="74"/>
  <c r="G423" i="74"/>
  <c r="E424" i="74"/>
  <c r="K424" i="74" s="1"/>
  <c r="G424" i="74"/>
  <c r="E425" i="74"/>
  <c r="K425" i="74" s="1"/>
  <c r="G425" i="74"/>
  <c r="E426" i="74"/>
  <c r="K426" i="74" s="1"/>
  <c r="G426" i="74"/>
  <c r="E427" i="74"/>
  <c r="G427" i="74"/>
  <c r="E428" i="74"/>
  <c r="K428" i="74" s="1"/>
  <c r="G428" i="74"/>
  <c r="E429" i="74"/>
  <c r="K429" i="74" s="1"/>
  <c r="G429" i="74"/>
  <c r="E430" i="74"/>
  <c r="K430" i="74" s="1"/>
  <c r="G430" i="74"/>
  <c r="E431" i="74"/>
  <c r="G431" i="74"/>
  <c r="E432" i="74"/>
  <c r="K432" i="74" s="1"/>
  <c r="G432" i="74"/>
  <c r="E433" i="74"/>
  <c r="K433" i="74" s="1"/>
  <c r="G433" i="74"/>
  <c r="E434" i="74"/>
  <c r="K434" i="74" s="1"/>
  <c r="G434" i="74"/>
  <c r="E435" i="74"/>
  <c r="G435" i="74"/>
  <c r="E436" i="74"/>
  <c r="K436" i="74" s="1"/>
  <c r="G436" i="74"/>
  <c r="E437" i="74"/>
  <c r="K437" i="74" s="1"/>
  <c r="G437" i="74"/>
  <c r="E438" i="74"/>
  <c r="K438" i="74" s="1"/>
  <c r="G438" i="74"/>
  <c r="E439" i="74"/>
  <c r="G439" i="74"/>
  <c r="E440" i="74"/>
  <c r="K440" i="74" s="1"/>
  <c r="G440" i="74"/>
  <c r="E441" i="74"/>
  <c r="K441" i="74" s="1"/>
  <c r="G441" i="74"/>
  <c r="E442" i="74"/>
  <c r="K442" i="74" s="1"/>
  <c r="G442" i="74"/>
  <c r="E443" i="74"/>
  <c r="G443" i="74"/>
  <c r="E444" i="74"/>
  <c r="K444" i="74" s="1"/>
  <c r="G444" i="74"/>
  <c r="E445" i="74"/>
  <c r="K445" i="74" s="1"/>
  <c r="G445" i="74"/>
  <c r="E446" i="74"/>
  <c r="K446" i="74" s="1"/>
  <c r="G446" i="74"/>
  <c r="E447" i="74"/>
  <c r="G447" i="74"/>
  <c r="E448" i="74"/>
  <c r="K448" i="74" s="1"/>
  <c r="G448" i="74"/>
  <c r="E449" i="74"/>
  <c r="K449" i="74" s="1"/>
  <c r="G449" i="74"/>
  <c r="E450" i="74"/>
  <c r="K450" i="74" s="1"/>
  <c r="G450" i="74"/>
  <c r="E451" i="74"/>
  <c r="G451" i="74"/>
  <c r="E452" i="74"/>
  <c r="K452" i="74" s="1"/>
  <c r="G452" i="74"/>
  <c r="E453" i="74"/>
  <c r="K453" i="74" s="1"/>
  <c r="G453" i="74"/>
  <c r="E454" i="74"/>
  <c r="K454" i="74" s="1"/>
  <c r="G454" i="74"/>
  <c r="E455" i="74"/>
  <c r="G455" i="74"/>
  <c r="E456" i="74"/>
  <c r="K456" i="74" s="1"/>
  <c r="G456" i="74"/>
  <c r="E457" i="74"/>
  <c r="K457" i="74" s="1"/>
  <c r="G457" i="74"/>
  <c r="E458" i="74"/>
  <c r="K458" i="74" s="1"/>
  <c r="G458" i="74"/>
  <c r="E459" i="74"/>
  <c r="G459" i="74"/>
  <c r="E460" i="74"/>
  <c r="K460" i="74" s="1"/>
  <c r="G460" i="74"/>
  <c r="E461" i="74"/>
  <c r="K461" i="74" s="1"/>
  <c r="G461" i="74"/>
  <c r="G422" i="74"/>
  <c r="E422" i="74"/>
  <c r="K422" i="74" s="1"/>
  <c r="E399" i="74"/>
  <c r="K399" i="74" s="1"/>
  <c r="G399" i="74"/>
  <c r="E400" i="74"/>
  <c r="G400" i="74"/>
  <c r="E401" i="74"/>
  <c r="K401" i="74" s="1"/>
  <c r="G401" i="74"/>
  <c r="E402" i="74"/>
  <c r="K402" i="74" s="1"/>
  <c r="G402" i="74"/>
  <c r="E403" i="74"/>
  <c r="K403" i="74" s="1"/>
  <c r="G403" i="74"/>
  <c r="E404" i="74"/>
  <c r="G404" i="74"/>
  <c r="E405" i="74"/>
  <c r="K405" i="74" s="1"/>
  <c r="G405" i="74"/>
  <c r="E406" i="74"/>
  <c r="K406" i="74" s="1"/>
  <c r="G406" i="74"/>
  <c r="E407" i="74"/>
  <c r="K407" i="74" s="1"/>
  <c r="G407" i="74"/>
  <c r="E408" i="74"/>
  <c r="G408" i="74"/>
  <c r="E409" i="74"/>
  <c r="K409" i="74" s="1"/>
  <c r="G409" i="74"/>
  <c r="E410" i="74"/>
  <c r="K410" i="74" s="1"/>
  <c r="G410" i="74"/>
  <c r="E411" i="74"/>
  <c r="K411" i="74" s="1"/>
  <c r="G411" i="74"/>
  <c r="E412" i="74"/>
  <c r="G412" i="74"/>
  <c r="E413" i="74"/>
  <c r="K413" i="74" s="1"/>
  <c r="G413" i="74"/>
  <c r="E414" i="74"/>
  <c r="K414" i="74" s="1"/>
  <c r="G414" i="74"/>
  <c r="E415" i="74"/>
  <c r="K415" i="74" s="1"/>
  <c r="G415" i="74"/>
  <c r="E416" i="74"/>
  <c r="G416" i="74"/>
  <c r="E417" i="74"/>
  <c r="K417" i="74" s="1"/>
  <c r="G417" i="74"/>
  <c r="E418" i="74"/>
  <c r="K418" i="74" s="1"/>
  <c r="G418" i="74"/>
  <c r="G398" i="74"/>
  <c r="E398" i="74"/>
  <c r="K398" i="74" s="1"/>
  <c r="E376" i="74"/>
  <c r="G376" i="74"/>
  <c r="E377" i="74"/>
  <c r="K377" i="74" s="1"/>
  <c r="G377" i="74"/>
  <c r="E378" i="74"/>
  <c r="K378" i="74" s="1"/>
  <c r="G378" i="74"/>
  <c r="E379" i="74"/>
  <c r="K379" i="74" s="1"/>
  <c r="G379" i="74"/>
  <c r="E380" i="74"/>
  <c r="K380" i="74" s="1"/>
  <c r="G380" i="74"/>
  <c r="E381" i="74"/>
  <c r="K381" i="74" s="1"/>
  <c r="G381" i="74"/>
  <c r="E382" i="74"/>
  <c r="K382" i="74" s="1"/>
  <c r="G382" i="74"/>
  <c r="E383" i="74"/>
  <c r="G383" i="74"/>
  <c r="K383" i="74" s="1"/>
  <c r="E384" i="74"/>
  <c r="K384" i="74" s="1"/>
  <c r="G384" i="74"/>
  <c r="E385" i="74"/>
  <c r="K385" i="74" s="1"/>
  <c r="G385" i="74"/>
  <c r="E386" i="74"/>
  <c r="K386" i="74" s="1"/>
  <c r="G386" i="74"/>
  <c r="E387" i="74"/>
  <c r="K387" i="74" s="1"/>
  <c r="G387" i="74"/>
  <c r="E388" i="74"/>
  <c r="G388" i="74"/>
  <c r="E389" i="74"/>
  <c r="K389" i="74" s="1"/>
  <c r="G389" i="74"/>
  <c r="E390" i="74"/>
  <c r="K390" i="74" s="1"/>
  <c r="G390" i="74"/>
  <c r="E391" i="74"/>
  <c r="K391" i="74" s="1"/>
  <c r="G391" i="74"/>
  <c r="E392" i="74"/>
  <c r="G392" i="74"/>
  <c r="E393" i="74"/>
  <c r="K393" i="74" s="1"/>
  <c r="G393" i="74"/>
  <c r="E394" i="74"/>
  <c r="K394" i="74" s="1"/>
  <c r="G394" i="74"/>
  <c r="E395" i="74"/>
  <c r="K395" i="74" s="1"/>
  <c r="G395" i="74"/>
  <c r="G375" i="74"/>
  <c r="E375" i="74"/>
  <c r="K375" i="74" s="1"/>
  <c r="E350" i="74"/>
  <c r="K350" i="74" s="1"/>
  <c r="G350" i="74"/>
  <c r="E351" i="74"/>
  <c r="K351" i="74" s="1"/>
  <c r="G351" i="74"/>
  <c r="E352" i="74"/>
  <c r="G352" i="74"/>
  <c r="K352" i="74" s="1"/>
  <c r="E353" i="74"/>
  <c r="K353" i="74" s="1"/>
  <c r="G353" i="74"/>
  <c r="E354" i="74"/>
  <c r="K354" i="74" s="1"/>
  <c r="G354" i="74"/>
  <c r="E355" i="74"/>
  <c r="K355" i="74" s="1"/>
  <c r="G355" i="74"/>
  <c r="E356" i="74"/>
  <c r="G356" i="74"/>
  <c r="E357" i="74"/>
  <c r="K357" i="74" s="1"/>
  <c r="G357" i="74"/>
  <c r="E358" i="74"/>
  <c r="K358" i="74" s="1"/>
  <c r="G358" i="74"/>
  <c r="E359" i="74"/>
  <c r="K359" i="74" s="1"/>
  <c r="G359" i="74"/>
  <c r="E360" i="74"/>
  <c r="G360" i="74"/>
  <c r="K360" i="74" s="1"/>
  <c r="E361" i="74"/>
  <c r="G361" i="74"/>
  <c r="E362" i="74"/>
  <c r="K362" i="74" s="1"/>
  <c r="L362" i="74" s="1"/>
  <c r="G362" i="74"/>
  <c r="E363" i="74"/>
  <c r="G363" i="74"/>
  <c r="L363" i="74"/>
  <c r="E364" i="74"/>
  <c r="K364" i="74" s="1"/>
  <c r="G364" i="74"/>
  <c r="E365" i="74"/>
  <c r="K365" i="74" s="1"/>
  <c r="G365" i="74"/>
  <c r="E366" i="74"/>
  <c r="K366" i="74" s="1"/>
  <c r="G366" i="74"/>
  <c r="E367" i="74"/>
  <c r="K367" i="74" s="1"/>
  <c r="G367" i="74"/>
  <c r="E368" i="74"/>
  <c r="K368" i="74" s="1"/>
  <c r="G368" i="74"/>
  <c r="E369" i="74"/>
  <c r="K369" i="74" s="1"/>
  <c r="G369" i="74"/>
  <c r="E370" i="74"/>
  <c r="K370" i="74" s="1"/>
  <c r="G370" i="74"/>
  <c r="E371" i="74"/>
  <c r="K371" i="74" s="1"/>
  <c r="G371" i="74"/>
  <c r="E372" i="74"/>
  <c r="G372" i="74"/>
  <c r="G349" i="74"/>
  <c r="E349" i="74"/>
  <c r="K349" i="74" s="1"/>
  <c r="E324" i="74"/>
  <c r="K324" i="74" s="1"/>
  <c r="G324" i="74"/>
  <c r="E325" i="74"/>
  <c r="G325" i="74"/>
  <c r="K325" i="74" s="1"/>
  <c r="E326" i="74"/>
  <c r="K326" i="74" s="1"/>
  <c r="G326" i="74"/>
  <c r="E327" i="74"/>
  <c r="K327" i="74" s="1"/>
  <c r="G327" i="74"/>
  <c r="E328" i="74"/>
  <c r="K328" i="74" s="1"/>
  <c r="G328" i="74"/>
  <c r="E329" i="74"/>
  <c r="G329" i="74"/>
  <c r="K329" i="74" s="1"/>
  <c r="E330" i="74"/>
  <c r="K330" i="74" s="1"/>
  <c r="G330" i="74"/>
  <c r="E331" i="74"/>
  <c r="K331" i="74" s="1"/>
  <c r="G331" i="74"/>
  <c r="E332" i="74"/>
  <c r="K332" i="74" s="1"/>
  <c r="G332" i="74"/>
  <c r="E333" i="74"/>
  <c r="K333" i="74" s="1"/>
  <c r="G333" i="74"/>
  <c r="E334" i="74"/>
  <c r="K334" i="74" s="1"/>
  <c r="G334" i="74"/>
  <c r="E335" i="74"/>
  <c r="K335" i="74" s="1"/>
  <c r="G335" i="74"/>
  <c r="E336" i="74"/>
  <c r="K336" i="74" s="1"/>
  <c r="G336" i="74"/>
  <c r="E337" i="74"/>
  <c r="K337" i="74" s="1"/>
  <c r="G337" i="74"/>
  <c r="E338" i="74"/>
  <c r="G338" i="74"/>
  <c r="E339" i="74"/>
  <c r="K339" i="74" s="1"/>
  <c r="G339" i="74"/>
  <c r="E340" i="74"/>
  <c r="K340" i="74" s="1"/>
  <c r="G340" i="74"/>
  <c r="E341" i="74"/>
  <c r="G341" i="74"/>
  <c r="K341" i="74" s="1"/>
  <c r="E342" i="74"/>
  <c r="K342" i="74" s="1"/>
  <c r="G342" i="74"/>
  <c r="E343" i="74"/>
  <c r="K343" i="74" s="1"/>
  <c r="G343" i="74"/>
  <c r="E344" i="74"/>
  <c r="K344" i="74" s="1"/>
  <c r="L344" i="74" s="1"/>
  <c r="G344" i="74"/>
  <c r="E345" i="74"/>
  <c r="K345" i="74" s="1"/>
  <c r="G345" i="74"/>
  <c r="E346" i="74"/>
  <c r="K346" i="74" s="1"/>
  <c r="G346" i="74"/>
  <c r="G323" i="74"/>
  <c r="E323" i="74"/>
  <c r="K323" i="74" s="1"/>
  <c r="E301" i="74"/>
  <c r="G301" i="74"/>
  <c r="E302" i="74"/>
  <c r="K302" i="74" s="1"/>
  <c r="G302" i="74"/>
  <c r="E303" i="74"/>
  <c r="K303" i="74" s="1"/>
  <c r="G303" i="74"/>
  <c r="E304" i="74"/>
  <c r="K304" i="74" s="1"/>
  <c r="G304" i="74"/>
  <c r="E305" i="74"/>
  <c r="K305" i="74" s="1"/>
  <c r="G305" i="74"/>
  <c r="E306" i="74"/>
  <c r="G306" i="74"/>
  <c r="E307" i="74"/>
  <c r="K307" i="74" s="1"/>
  <c r="G307" i="74"/>
  <c r="E308" i="74"/>
  <c r="K308" i="74" s="1"/>
  <c r="G308" i="74"/>
  <c r="E309" i="74"/>
  <c r="G309" i="74"/>
  <c r="E310" i="74"/>
  <c r="K310" i="74" s="1"/>
  <c r="G310" i="74"/>
  <c r="E311" i="74"/>
  <c r="G311" i="74"/>
  <c r="K311" i="74" s="1"/>
  <c r="E312" i="74"/>
  <c r="K312" i="74" s="1"/>
  <c r="G312" i="74"/>
  <c r="E313" i="74"/>
  <c r="K313" i="74" s="1"/>
  <c r="G313" i="74"/>
  <c r="E314" i="74"/>
  <c r="K314" i="74" s="1"/>
  <c r="G314" i="74"/>
  <c r="E315" i="74"/>
  <c r="K315" i="74" s="1"/>
  <c r="L315" i="74" s="1"/>
  <c r="G315" i="74"/>
  <c r="E316" i="74"/>
  <c r="K316" i="74" s="1"/>
  <c r="G316" i="74"/>
  <c r="E317" i="74"/>
  <c r="G317" i="74"/>
  <c r="E318" i="74"/>
  <c r="G318" i="74"/>
  <c r="E319" i="74"/>
  <c r="K319" i="74" s="1"/>
  <c r="G319" i="74"/>
  <c r="E320" i="74"/>
  <c r="K320" i="74" s="1"/>
  <c r="G320" i="74"/>
  <c r="G300" i="74"/>
  <c r="E300" i="74"/>
  <c r="K300" i="74" s="1"/>
  <c r="E278" i="74"/>
  <c r="G278" i="74"/>
  <c r="E279" i="74"/>
  <c r="K279" i="74" s="1"/>
  <c r="G279" i="74"/>
  <c r="E280" i="74"/>
  <c r="K280" i="74" s="1"/>
  <c r="G280" i="74"/>
  <c r="E281" i="74"/>
  <c r="K281" i="74" s="1"/>
  <c r="G281" i="74"/>
  <c r="E282" i="74"/>
  <c r="G282" i="74"/>
  <c r="E283" i="74"/>
  <c r="K283" i="74" s="1"/>
  <c r="G283" i="74"/>
  <c r="E284" i="74"/>
  <c r="K284" i="74" s="1"/>
  <c r="G284" i="74"/>
  <c r="E285" i="74"/>
  <c r="K285" i="74" s="1"/>
  <c r="G285" i="74"/>
  <c r="E286" i="74"/>
  <c r="G286" i="74"/>
  <c r="E287" i="74"/>
  <c r="K287" i="74" s="1"/>
  <c r="G287" i="74"/>
  <c r="E288" i="74"/>
  <c r="K288" i="74" s="1"/>
  <c r="G288" i="74"/>
  <c r="E289" i="74"/>
  <c r="G289" i="74"/>
  <c r="K289" i="74" s="1"/>
  <c r="E290" i="74"/>
  <c r="G290" i="74"/>
  <c r="E291" i="74"/>
  <c r="K291" i="74" s="1"/>
  <c r="G291" i="74"/>
  <c r="E292" i="74"/>
  <c r="K292" i="74" s="1"/>
  <c r="G292" i="74"/>
  <c r="E293" i="74"/>
  <c r="G293" i="74"/>
  <c r="K293" i="74" s="1"/>
  <c r="E294" i="74"/>
  <c r="G294" i="74"/>
  <c r="E295" i="74"/>
  <c r="K295" i="74" s="1"/>
  <c r="G295" i="74"/>
  <c r="E296" i="74"/>
  <c r="K296" i="74" s="1"/>
  <c r="G296" i="74"/>
  <c r="E297" i="74"/>
  <c r="K297" i="74" s="1"/>
  <c r="G297" i="74"/>
  <c r="G277" i="74"/>
  <c r="E277" i="74"/>
  <c r="K277" i="74" s="1"/>
  <c r="E255" i="74"/>
  <c r="K255" i="74" s="1"/>
  <c r="G255" i="74"/>
  <c r="E256" i="74"/>
  <c r="K256" i="74" s="1"/>
  <c r="G256" i="74"/>
  <c r="E257" i="74"/>
  <c r="G257" i="74"/>
  <c r="K257" i="74" s="1"/>
  <c r="E258" i="74"/>
  <c r="G258" i="74"/>
  <c r="E259" i="74"/>
  <c r="K259" i="74" s="1"/>
  <c r="G259" i="74"/>
  <c r="E260" i="74"/>
  <c r="K260" i="74" s="1"/>
  <c r="G260" i="74"/>
  <c r="E261" i="74"/>
  <c r="K261" i="74" s="1"/>
  <c r="G261" i="74"/>
  <c r="E262" i="74"/>
  <c r="G262" i="74"/>
  <c r="E263" i="74"/>
  <c r="K263" i="74" s="1"/>
  <c r="G263" i="74"/>
  <c r="E264" i="74"/>
  <c r="K264" i="74" s="1"/>
  <c r="G264" i="74"/>
  <c r="E265" i="74"/>
  <c r="K265" i="74" s="1"/>
  <c r="G265" i="74"/>
  <c r="E266" i="74"/>
  <c r="G266" i="74"/>
  <c r="E267" i="74"/>
  <c r="K267" i="74" s="1"/>
  <c r="G267" i="74"/>
  <c r="E268" i="74"/>
  <c r="K268" i="74" s="1"/>
  <c r="G268" i="74"/>
  <c r="E269" i="74"/>
  <c r="K269" i="74" s="1"/>
  <c r="G269" i="74"/>
  <c r="E270" i="74"/>
  <c r="G270" i="74"/>
  <c r="E271" i="74"/>
  <c r="K271" i="74" s="1"/>
  <c r="G271" i="74"/>
  <c r="E272" i="74"/>
  <c r="K272" i="74" s="1"/>
  <c r="G272" i="74"/>
  <c r="E273" i="74"/>
  <c r="G273" i="74"/>
  <c r="K273" i="74" s="1"/>
  <c r="E274" i="74"/>
  <c r="G274" i="74"/>
  <c r="G254" i="74"/>
  <c r="E254" i="74"/>
  <c r="K254" i="74" s="1"/>
  <c r="E232" i="74"/>
  <c r="K232" i="74" s="1"/>
  <c r="G232" i="74"/>
  <c r="E233" i="74"/>
  <c r="K233" i="74" s="1"/>
  <c r="G233" i="74"/>
  <c r="E234" i="74"/>
  <c r="G234" i="74"/>
  <c r="E235" i="74"/>
  <c r="K235" i="74" s="1"/>
  <c r="G235" i="74"/>
  <c r="E236" i="74"/>
  <c r="K236" i="74" s="1"/>
  <c r="G236" i="74"/>
  <c r="E237" i="74"/>
  <c r="K237" i="74" s="1"/>
  <c r="G237" i="74"/>
  <c r="E238" i="74"/>
  <c r="G238" i="74"/>
  <c r="E239" i="74"/>
  <c r="K239" i="74" s="1"/>
  <c r="G239" i="74"/>
  <c r="E240" i="74"/>
  <c r="K240" i="74" s="1"/>
  <c r="G240" i="74"/>
  <c r="E241" i="74"/>
  <c r="G241" i="74"/>
  <c r="K241" i="74" s="1"/>
  <c r="E242" i="74"/>
  <c r="G242" i="74"/>
  <c r="E243" i="74"/>
  <c r="K243" i="74" s="1"/>
  <c r="G243" i="74"/>
  <c r="E244" i="74"/>
  <c r="K244" i="74" s="1"/>
  <c r="G244" i="74"/>
  <c r="E245" i="74"/>
  <c r="K245" i="74" s="1"/>
  <c r="G245" i="74"/>
  <c r="E246" i="74"/>
  <c r="G246" i="74"/>
  <c r="E247" i="74"/>
  <c r="K247" i="74" s="1"/>
  <c r="G247" i="74"/>
  <c r="E248" i="74"/>
  <c r="K248" i="74" s="1"/>
  <c r="G248" i="74"/>
  <c r="E249" i="74"/>
  <c r="K249" i="74" s="1"/>
  <c r="G249" i="74"/>
  <c r="E250" i="74"/>
  <c r="G250" i="74"/>
  <c r="E251" i="74"/>
  <c r="K251" i="74" s="1"/>
  <c r="G251" i="74"/>
  <c r="G231" i="74"/>
  <c r="E231" i="74"/>
  <c r="K231" i="74" s="1"/>
  <c r="E209" i="74"/>
  <c r="K209" i="74" s="1"/>
  <c r="G209" i="74"/>
  <c r="E210" i="74"/>
  <c r="G210" i="74"/>
  <c r="E211" i="74"/>
  <c r="K211" i="74" s="1"/>
  <c r="G211" i="74"/>
  <c r="E212" i="74"/>
  <c r="K212" i="74" s="1"/>
  <c r="G212" i="74"/>
  <c r="E213" i="74"/>
  <c r="K213" i="74" s="1"/>
  <c r="G213" i="74"/>
  <c r="E214" i="74"/>
  <c r="G214" i="74"/>
  <c r="E215" i="74"/>
  <c r="K215" i="74" s="1"/>
  <c r="G215" i="74"/>
  <c r="E216" i="74"/>
  <c r="K216" i="74" s="1"/>
  <c r="G216" i="74"/>
  <c r="E217" i="74"/>
  <c r="K217" i="74" s="1"/>
  <c r="G217" i="74"/>
  <c r="E218" i="74"/>
  <c r="G218" i="74"/>
  <c r="E219" i="74"/>
  <c r="K219" i="74" s="1"/>
  <c r="G219" i="74"/>
  <c r="E220" i="74"/>
  <c r="K220" i="74" s="1"/>
  <c r="G220" i="74"/>
  <c r="E221" i="74"/>
  <c r="G221" i="74"/>
  <c r="K221" i="74" s="1"/>
  <c r="E222" i="74"/>
  <c r="G222" i="74"/>
  <c r="E223" i="74"/>
  <c r="K223" i="74" s="1"/>
  <c r="G223" i="74"/>
  <c r="E224" i="74"/>
  <c r="K224" i="74" s="1"/>
  <c r="G224" i="74"/>
  <c r="E225" i="74"/>
  <c r="K225" i="74" s="1"/>
  <c r="G225" i="74"/>
  <c r="E226" i="74"/>
  <c r="G226" i="74"/>
  <c r="E227" i="74"/>
  <c r="K227" i="74" s="1"/>
  <c r="G227" i="74"/>
  <c r="E228" i="74"/>
  <c r="K228" i="74" s="1"/>
  <c r="G228" i="74"/>
  <c r="G208" i="74"/>
  <c r="E208" i="74"/>
  <c r="K208" i="74" s="1"/>
  <c r="E185" i="74"/>
  <c r="K185" i="74" s="1"/>
  <c r="G185" i="74"/>
  <c r="E186" i="74"/>
  <c r="G186" i="74"/>
  <c r="E187" i="74"/>
  <c r="K187" i="74" s="1"/>
  <c r="G187" i="74"/>
  <c r="E188" i="74"/>
  <c r="G188" i="74"/>
  <c r="E189" i="74"/>
  <c r="K189" i="74" s="1"/>
  <c r="G189" i="74"/>
  <c r="E190" i="74"/>
  <c r="G190" i="74"/>
  <c r="E191" i="74"/>
  <c r="K191" i="74" s="1"/>
  <c r="G191" i="74"/>
  <c r="E192" i="74"/>
  <c r="G192" i="74"/>
  <c r="E193" i="74"/>
  <c r="K193" i="74" s="1"/>
  <c r="G193" i="74"/>
  <c r="E194" i="74"/>
  <c r="G194" i="74"/>
  <c r="E195" i="74"/>
  <c r="K195" i="74" s="1"/>
  <c r="G195" i="74"/>
  <c r="E196" i="74"/>
  <c r="G196" i="74"/>
  <c r="E197" i="74"/>
  <c r="K197" i="74" s="1"/>
  <c r="G197" i="74"/>
  <c r="E198" i="74"/>
  <c r="G198" i="74"/>
  <c r="E199" i="74"/>
  <c r="K199" i="74" s="1"/>
  <c r="G199" i="74"/>
  <c r="E200" i="74"/>
  <c r="G200" i="74"/>
  <c r="E201" i="74"/>
  <c r="K201" i="74" s="1"/>
  <c r="G201" i="74"/>
  <c r="E202" i="74"/>
  <c r="G202" i="74"/>
  <c r="E203" i="74"/>
  <c r="K203" i="74" s="1"/>
  <c r="G203" i="74"/>
  <c r="E204" i="74"/>
  <c r="G204" i="74"/>
  <c r="E205" i="74"/>
  <c r="K205" i="74" s="1"/>
  <c r="G205" i="74"/>
  <c r="G184" i="74"/>
  <c r="E184" i="74"/>
  <c r="K184" i="74" s="1"/>
  <c r="E161" i="74"/>
  <c r="K161" i="74" s="1"/>
  <c r="G161" i="74"/>
  <c r="E162" i="74"/>
  <c r="G162" i="74"/>
  <c r="E163" i="74"/>
  <c r="K163" i="74" s="1"/>
  <c r="G163" i="74"/>
  <c r="E164" i="74"/>
  <c r="G164" i="74"/>
  <c r="E165" i="74"/>
  <c r="K165" i="74" s="1"/>
  <c r="G165" i="74"/>
  <c r="E166" i="74"/>
  <c r="G166" i="74"/>
  <c r="E167" i="74"/>
  <c r="K167" i="74" s="1"/>
  <c r="G167" i="74"/>
  <c r="E168" i="74"/>
  <c r="G168" i="74"/>
  <c r="E169" i="74"/>
  <c r="K169" i="74" s="1"/>
  <c r="G169" i="74"/>
  <c r="E170" i="74"/>
  <c r="G170" i="74"/>
  <c r="E171" i="74"/>
  <c r="K171" i="74" s="1"/>
  <c r="G171" i="74"/>
  <c r="E172" i="74"/>
  <c r="G172" i="74"/>
  <c r="E173" i="74"/>
  <c r="K173" i="74" s="1"/>
  <c r="G173" i="74"/>
  <c r="E174" i="74"/>
  <c r="G174" i="74"/>
  <c r="E175" i="74"/>
  <c r="K175" i="74" s="1"/>
  <c r="G175" i="74"/>
  <c r="E176" i="74"/>
  <c r="G176" i="74"/>
  <c r="E177" i="74"/>
  <c r="K177" i="74" s="1"/>
  <c r="G177" i="74"/>
  <c r="E178" i="74"/>
  <c r="G178" i="74"/>
  <c r="E179" i="74"/>
  <c r="K179" i="74" s="1"/>
  <c r="G179" i="74"/>
  <c r="E180" i="74"/>
  <c r="G180" i="74"/>
  <c r="E181" i="74"/>
  <c r="K181" i="74" s="1"/>
  <c r="G181" i="74"/>
  <c r="G160" i="74"/>
  <c r="E160" i="74"/>
  <c r="K160" i="74" s="1"/>
  <c r="E137" i="74"/>
  <c r="K137" i="74" s="1"/>
  <c r="G137" i="74"/>
  <c r="E138" i="74"/>
  <c r="G138" i="74"/>
  <c r="E139" i="74"/>
  <c r="K139" i="74" s="1"/>
  <c r="G139" i="74"/>
  <c r="E140" i="74"/>
  <c r="G140" i="74"/>
  <c r="E141" i="74"/>
  <c r="K141" i="74" s="1"/>
  <c r="G141" i="74"/>
  <c r="E142" i="74"/>
  <c r="G142" i="74"/>
  <c r="E143" i="74"/>
  <c r="K143" i="74" s="1"/>
  <c r="G143" i="74"/>
  <c r="E144" i="74"/>
  <c r="G144" i="74"/>
  <c r="E145" i="74"/>
  <c r="K145" i="74" s="1"/>
  <c r="G145" i="74"/>
  <c r="E146" i="74"/>
  <c r="G146" i="74"/>
  <c r="E147" i="74"/>
  <c r="K147" i="74" s="1"/>
  <c r="G147" i="74"/>
  <c r="E148" i="74"/>
  <c r="G148" i="74"/>
  <c r="E149" i="74"/>
  <c r="K149" i="74" s="1"/>
  <c r="G149" i="74"/>
  <c r="E150" i="74"/>
  <c r="G150" i="74"/>
  <c r="E151" i="74"/>
  <c r="K151" i="74" s="1"/>
  <c r="L151" i="74" s="1"/>
  <c r="G151" i="74"/>
  <c r="E152" i="74"/>
  <c r="K152" i="74" s="1"/>
  <c r="G152" i="74"/>
  <c r="E153" i="74"/>
  <c r="K153" i="74" s="1"/>
  <c r="G153" i="74"/>
  <c r="E154" i="74"/>
  <c r="K154" i="74" s="1"/>
  <c r="G154" i="74"/>
  <c r="E155" i="74"/>
  <c r="K155" i="74" s="1"/>
  <c r="G155" i="74"/>
  <c r="E156" i="74"/>
  <c r="K156" i="74" s="1"/>
  <c r="G156" i="74"/>
  <c r="E157" i="74"/>
  <c r="K157" i="74" s="1"/>
  <c r="G157" i="74"/>
  <c r="G136" i="74"/>
  <c r="E136" i="74"/>
  <c r="E114" i="74"/>
  <c r="G114" i="74"/>
  <c r="E115" i="74"/>
  <c r="K115" i="74" s="1"/>
  <c r="G115" i="74"/>
  <c r="E116" i="74"/>
  <c r="G116" i="74"/>
  <c r="E117" i="74"/>
  <c r="K117" i="74" s="1"/>
  <c r="G117" i="74"/>
  <c r="E118" i="74"/>
  <c r="G118" i="74"/>
  <c r="E119" i="74"/>
  <c r="K119" i="74" s="1"/>
  <c r="G119" i="74"/>
  <c r="E120" i="74"/>
  <c r="G120" i="74"/>
  <c r="E121" i="74"/>
  <c r="K121" i="74" s="1"/>
  <c r="G121" i="74"/>
  <c r="E122" i="74"/>
  <c r="G122" i="74"/>
  <c r="E123" i="74"/>
  <c r="K123" i="74" s="1"/>
  <c r="G123" i="74"/>
  <c r="E124" i="74"/>
  <c r="G124" i="74"/>
  <c r="E125" i="74"/>
  <c r="K125" i="74" s="1"/>
  <c r="G125" i="74"/>
  <c r="E126" i="74"/>
  <c r="G126" i="74"/>
  <c r="E127" i="74"/>
  <c r="K127" i="74" s="1"/>
  <c r="G127" i="74"/>
  <c r="E128" i="74"/>
  <c r="G128" i="74"/>
  <c r="E129" i="74"/>
  <c r="K129" i="74" s="1"/>
  <c r="G129" i="74"/>
  <c r="E130" i="74"/>
  <c r="G130" i="74"/>
  <c r="E131" i="74"/>
  <c r="K131" i="74" s="1"/>
  <c r="G131" i="74"/>
  <c r="E132" i="74"/>
  <c r="G132" i="74"/>
  <c r="E133" i="74"/>
  <c r="K133" i="74" s="1"/>
  <c r="G133" i="74"/>
  <c r="G113" i="74"/>
  <c r="E113" i="74"/>
  <c r="K113" i="74" s="1"/>
  <c r="E91" i="74"/>
  <c r="K91" i="74" s="1"/>
  <c r="G91" i="74"/>
  <c r="E92" i="74"/>
  <c r="G92" i="74"/>
  <c r="E93" i="74"/>
  <c r="K93" i="74" s="1"/>
  <c r="G93" i="74"/>
  <c r="E94" i="74"/>
  <c r="G94" i="74"/>
  <c r="E95" i="74"/>
  <c r="K95" i="74" s="1"/>
  <c r="G95" i="74"/>
  <c r="E96" i="74"/>
  <c r="G96" i="74"/>
  <c r="E97" i="74"/>
  <c r="K97" i="74" s="1"/>
  <c r="G97" i="74"/>
  <c r="E98" i="74"/>
  <c r="G98" i="74"/>
  <c r="E99" i="74"/>
  <c r="K99" i="74" s="1"/>
  <c r="G99" i="74"/>
  <c r="E100" i="74"/>
  <c r="G100" i="74"/>
  <c r="E101" i="74"/>
  <c r="K101" i="74" s="1"/>
  <c r="G101" i="74"/>
  <c r="E102" i="74"/>
  <c r="G102" i="74"/>
  <c r="E103" i="74"/>
  <c r="K103" i="74" s="1"/>
  <c r="G103" i="74"/>
  <c r="E104" i="74"/>
  <c r="G104" i="74"/>
  <c r="E105" i="74"/>
  <c r="K105" i="74" s="1"/>
  <c r="G105" i="74"/>
  <c r="E106" i="74"/>
  <c r="G106" i="74"/>
  <c r="E107" i="74"/>
  <c r="K107" i="74" s="1"/>
  <c r="G107" i="74"/>
  <c r="E108" i="74"/>
  <c r="G108" i="74"/>
  <c r="E109" i="74"/>
  <c r="K109" i="74" s="1"/>
  <c r="G109" i="74"/>
  <c r="E110" i="74"/>
  <c r="G110" i="74"/>
  <c r="G90" i="74"/>
  <c r="E90" i="74"/>
  <c r="E68" i="74"/>
  <c r="G68" i="74"/>
  <c r="E69" i="74"/>
  <c r="K69" i="74" s="1"/>
  <c r="L69" i="74" s="1"/>
  <c r="G69" i="74"/>
  <c r="E70" i="74"/>
  <c r="G70" i="74"/>
  <c r="E71" i="74"/>
  <c r="K71" i="74" s="1"/>
  <c r="G71" i="74"/>
  <c r="E72" i="74"/>
  <c r="G72" i="74"/>
  <c r="E73" i="74"/>
  <c r="K73" i="74" s="1"/>
  <c r="G73" i="74"/>
  <c r="E74" i="74"/>
  <c r="G74" i="74"/>
  <c r="E75" i="74"/>
  <c r="K75" i="74" s="1"/>
  <c r="G75" i="74"/>
  <c r="E76" i="74"/>
  <c r="G76" i="74"/>
  <c r="E77" i="74"/>
  <c r="K77" i="74" s="1"/>
  <c r="G77" i="74"/>
  <c r="E78" i="74"/>
  <c r="G78" i="74"/>
  <c r="E79" i="74"/>
  <c r="K79" i="74" s="1"/>
  <c r="G79" i="74"/>
  <c r="E80" i="74"/>
  <c r="G80" i="74"/>
  <c r="E81" i="74"/>
  <c r="K81" i="74" s="1"/>
  <c r="G81" i="74"/>
  <c r="E82" i="74"/>
  <c r="G82" i="74"/>
  <c r="E83" i="74"/>
  <c r="K83" i="74" s="1"/>
  <c r="G83" i="74"/>
  <c r="E84" i="74"/>
  <c r="G84" i="74"/>
  <c r="E85" i="74"/>
  <c r="K85" i="74" s="1"/>
  <c r="G85" i="74"/>
  <c r="E86" i="74"/>
  <c r="G86" i="74"/>
  <c r="E87" i="74"/>
  <c r="K87" i="74" s="1"/>
  <c r="G87" i="74"/>
  <c r="G67" i="74"/>
  <c r="E67" i="74"/>
  <c r="K67" i="74" s="1"/>
  <c r="E44" i="74"/>
  <c r="K44" i="74" s="1"/>
  <c r="G44" i="74"/>
  <c r="E45" i="74"/>
  <c r="K45" i="74" s="1"/>
  <c r="G45" i="74"/>
  <c r="E46" i="74"/>
  <c r="G46" i="74"/>
  <c r="E47" i="74"/>
  <c r="K47" i="74" s="1"/>
  <c r="G47" i="74"/>
  <c r="E48" i="74"/>
  <c r="K48" i="74" s="1"/>
  <c r="G48" i="74"/>
  <c r="E49" i="74"/>
  <c r="K49" i="74" s="1"/>
  <c r="G49" i="74"/>
  <c r="E50" i="74"/>
  <c r="G50" i="74"/>
  <c r="E51" i="74"/>
  <c r="K51" i="74" s="1"/>
  <c r="G51" i="74"/>
  <c r="E52" i="74"/>
  <c r="K52" i="74" s="1"/>
  <c r="G52" i="74"/>
  <c r="E53" i="74"/>
  <c r="K53" i="74" s="1"/>
  <c r="G53" i="74"/>
  <c r="E54" i="74"/>
  <c r="G54" i="74"/>
  <c r="E55" i="74"/>
  <c r="K55" i="74" s="1"/>
  <c r="G55" i="74"/>
  <c r="E56" i="74"/>
  <c r="K56" i="74" s="1"/>
  <c r="G56" i="74"/>
  <c r="E57" i="74"/>
  <c r="K57" i="74" s="1"/>
  <c r="G57" i="74"/>
  <c r="E58" i="74"/>
  <c r="G58" i="74"/>
  <c r="E59" i="74"/>
  <c r="K59" i="74" s="1"/>
  <c r="G59" i="74"/>
  <c r="E60" i="74"/>
  <c r="K60" i="74" s="1"/>
  <c r="G60" i="74"/>
  <c r="E61" i="74"/>
  <c r="K61" i="74" s="1"/>
  <c r="G61" i="74"/>
  <c r="E62" i="74"/>
  <c r="G62" i="74"/>
  <c r="E63" i="74"/>
  <c r="K63" i="74" s="1"/>
  <c r="G63" i="74"/>
  <c r="E64" i="74"/>
  <c r="K64" i="74" s="1"/>
  <c r="G64" i="74"/>
  <c r="E18" i="74"/>
  <c r="G18" i="74"/>
  <c r="E19" i="74"/>
  <c r="G19" i="74"/>
  <c r="E20" i="74"/>
  <c r="K20" i="74" s="1"/>
  <c r="G20" i="74"/>
  <c r="E21" i="74"/>
  <c r="K21" i="74" s="1"/>
  <c r="G21" i="74"/>
  <c r="E22" i="74"/>
  <c r="G22" i="74"/>
  <c r="E23" i="74"/>
  <c r="G23" i="74"/>
  <c r="E24" i="74"/>
  <c r="K24" i="74" s="1"/>
  <c r="G24" i="74"/>
  <c r="E25" i="74"/>
  <c r="K25" i="74" s="1"/>
  <c r="G25" i="74"/>
  <c r="E26" i="74"/>
  <c r="G26" i="74"/>
  <c r="E27" i="74"/>
  <c r="G27" i="74"/>
  <c r="E28" i="74"/>
  <c r="K28" i="74" s="1"/>
  <c r="G28" i="74"/>
  <c r="E29" i="74"/>
  <c r="K29" i="74" s="1"/>
  <c r="G29" i="74"/>
  <c r="E30" i="74"/>
  <c r="G30" i="74"/>
  <c r="E31" i="74"/>
  <c r="G31" i="74"/>
  <c r="E32" i="74"/>
  <c r="K32" i="74" s="1"/>
  <c r="G32" i="74"/>
  <c r="E33" i="74"/>
  <c r="K33" i="74" s="1"/>
  <c r="G33" i="74"/>
  <c r="E34" i="74"/>
  <c r="G34" i="74"/>
  <c r="E35" i="74"/>
  <c r="G35" i="74"/>
  <c r="E36" i="74"/>
  <c r="K36" i="74" s="1"/>
  <c r="G36" i="74"/>
  <c r="E43" i="74"/>
  <c r="E17" i="74"/>
  <c r="L536" i="74"/>
  <c r="L517" i="74"/>
  <c r="L516" i="74"/>
  <c r="L515" i="74"/>
  <c r="L514" i="74"/>
  <c r="L513" i="74"/>
  <c r="L512" i="74"/>
  <c r="L511" i="74"/>
  <c r="L510" i="74"/>
  <c r="L509" i="74"/>
  <c r="L508" i="74"/>
  <c r="L507" i="74"/>
  <c r="K80" i="74" l="1"/>
  <c r="K146" i="74"/>
  <c r="K168" i="74"/>
  <c r="K202" i="74"/>
  <c r="K186" i="74"/>
  <c r="L186" i="74" s="1"/>
  <c r="K306" i="74"/>
  <c r="K76" i="74"/>
  <c r="L76" i="74" s="1"/>
  <c r="K176" i="74"/>
  <c r="L176" i="74" s="1"/>
  <c r="K190" i="74"/>
  <c r="L435" i="74"/>
  <c r="K34" i="74"/>
  <c r="K26" i="74"/>
  <c r="L26" i="74" s="1"/>
  <c r="K22" i="74"/>
  <c r="K18" i="74"/>
  <c r="L18" i="74" s="1"/>
  <c r="K86" i="74"/>
  <c r="L86" i="74" s="1"/>
  <c r="K82" i="74"/>
  <c r="K78" i="74"/>
  <c r="K74" i="74"/>
  <c r="K70" i="74"/>
  <c r="K148" i="74"/>
  <c r="K144" i="74"/>
  <c r="K140" i="74"/>
  <c r="K178" i="74"/>
  <c r="L178" i="74" s="1"/>
  <c r="K174" i="74"/>
  <c r="K170" i="74"/>
  <c r="K166" i="74"/>
  <c r="K162" i="74"/>
  <c r="K204" i="74"/>
  <c r="K200" i="74"/>
  <c r="L200" i="74" s="1"/>
  <c r="K196" i="74"/>
  <c r="K192" i="74"/>
  <c r="L192" i="74" s="1"/>
  <c r="K188" i="74"/>
  <c r="K72" i="74"/>
  <c r="K142" i="74"/>
  <c r="K164" i="74"/>
  <c r="K194" i="74"/>
  <c r="K30" i="74"/>
  <c r="L30" i="74" s="1"/>
  <c r="K110" i="74"/>
  <c r="K106" i="74"/>
  <c r="L106" i="74" s="1"/>
  <c r="K102" i="74"/>
  <c r="K98" i="74"/>
  <c r="K94" i="74"/>
  <c r="K130" i="74"/>
  <c r="L130" i="74" s="1"/>
  <c r="K126" i="74"/>
  <c r="K122" i="74"/>
  <c r="K118" i="74"/>
  <c r="L118" i="74" s="1"/>
  <c r="K114" i="74"/>
  <c r="L114" i="74" s="1"/>
  <c r="K136" i="74"/>
  <c r="K138" i="74"/>
  <c r="K180" i="74"/>
  <c r="K104" i="74"/>
  <c r="K128" i="74"/>
  <c r="K116" i="74"/>
  <c r="L116" i="74" s="1"/>
  <c r="K84" i="74"/>
  <c r="L84" i="74" s="1"/>
  <c r="K150" i="74"/>
  <c r="K172" i="74"/>
  <c r="K198" i="74"/>
  <c r="K68" i="74"/>
  <c r="K108" i="74"/>
  <c r="K100" i="74"/>
  <c r="K96" i="74"/>
  <c r="L96" i="74" s="1"/>
  <c r="K92" i="74"/>
  <c r="L92" i="74" s="1"/>
  <c r="K132" i="74"/>
  <c r="K124" i="74"/>
  <c r="K120" i="74"/>
  <c r="K35" i="74"/>
  <c r="K31" i="74"/>
  <c r="K27" i="74"/>
  <c r="K23" i="74"/>
  <c r="L23" i="74" s="1"/>
  <c r="K19" i="74"/>
  <c r="L19" i="74" s="1"/>
  <c r="K62" i="74"/>
  <c r="K58" i="74"/>
  <c r="K54" i="74"/>
  <c r="K50" i="74"/>
  <c r="K46" i="74"/>
  <c r="K90" i="74"/>
  <c r="L90" i="74" s="1"/>
  <c r="K226" i="74"/>
  <c r="K222" i="74"/>
  <c r="K218" i="74"/>
  <c r="K214" i="74"/>
  <c r="K210" i="74"/>
  <c r="L210" i="74" s="1"/>
  <c r="K250" i="74"/>
  <c r="K246" i="74"/>
  <c r="K242" i="74"/>
  <c r="L242" i="74" s="1"/>
  <c r="K238" i="74"/>
  <c r="L238" i="74" s="1"/>
  <c r="K234" i="74"/>
  <c r="L234" i="74" s="1"/>
  <c r="K274" i="74"/>
  <c r="K270" i="74"/>
  <c r="K266" i="74"/>
  <c r="K262" i="74"/>
  <c r="L262" i="74" s="1"/>
  <c r="K258" i="74"/>
  <c r="K294" i="74"/>
  <c r="K290" i="74"/>
  <c r="K286" i="74"/>
  <c r="K282" i="74"/>
  <c r="K278" i="74"/>
  <c r="K318" i="74"/>
  <c r="K338" i="74"/>
  <c r="L338" i="74" s="1"/>
  <c r="K388" i="74"/>
  <c r="L388" i="74" s="1"/>
  <c r="K376" i="74"/>
  <c r="L232" i="74"/>
  <c r="L165" i="74"/>
  <c r="L468" i="74"/>
  <c r="L161" i="74"/>
  <c r="L480" i="74"/>
  <c r="L301" i="74"/>
  <c r="L310" i="74"/>
  <c r="L451" i="74"/>
  <c r="L466" i="74"/>
  <c r="L436" i="74"/>
  <c r="L181" i="74"/>
  <c r="L137" i="74"/>
  <c r="L456" i="74"/>
  <c r="L485" i="74"/>
  <c r="L146" i="74"/>
  <c r="L160" i="74"/>
  <c r="L233" i="74"/>
  <c r="L423" i="74"/>
  <c r="L279" i="74"/>
  <c r="L241" i="74"/>
  <c r="L236" i="74"/>
  <c r="L208" i="74"/>
  <c r="L425" i="74"/>
  <c r="L302" i="74"/>
  <c r="L386" i="74"/>
  <c r="L377" i="74"/>
  <c r="L213" i="74"/>
  <c r="L177" i="74"/>
  <c r="L205" i="74"/>
  <c r="L357" i="74"/>
  <c r="L398" i="74"/>
  <c r="L91" i="74"/>
  <c r="L400" i="74"/>
  <c r="L185" i="74"/>
  <c r="L324" i="74"/>
  <c r="L189" i="74"/>
  <c r="L464" i="74"/>
  <c r="L358" i="74"/>
  <c r="L482" i="74"/>
  <c r="L350" i="74"/>
  <c r="L31" i="74"/>
  <c r="L375" i="74"/>
  <c r="L422" i="74"/>
  <c r="L469" i="74"/>
  <c r="L36" i="74"/>
  <c r="L209" i="74"/>
  <c r="L354" i="74"/>
  <c r="L47" i="74"/>
  <c r="L138" i="74"/>
  <c r="L329" i="74"/>
  <c r="L402" i="74"/>
  <c r="L113" i="74"/>
  <c r="L328" i="74"/>
  <c r="L411" i="74"/>
  <c r="L99" i="74"/>
  <c r="L304" i="74"/>
  <c r="L376" i="74"/>
  <c r="L287" i="74"/>
  <c r="L415" i="74"/>
  <c r="L364" i="74"/>
  <c r="L68" i="74"/>
  <c r="L254" i="74"/>
  <c r="L261" i="74"/>
  <c r="L332" i="74"/>
  <c r="L34" i="74"/>
  <c r="L341" i="74"/>
  <c r="L196" i="74"/>
  <c r="L281" i="74"/>
  <c r="L336" i="74"/>
  <c r="L367" i="74"/>
  <c r="L399" i="74"/>
  <c r="L217" i="74"/>
  <c r="L231" i="74"/>
  <c r="L226" i="74"/>
  <c r="L237" i="74"/>
  <c r="L259" i="74"/>
  <c r="L403" i="74"/>
  <c r="L122" i="74"/>
  <c r="L255" i="74"/>
  <c r="L162" i="74"/>
  <c r="L416" i="74"/>
  <c r="L443" i="74"/>
  <c r="L115" i="74"/>
  <c r="L294" i="74"/>
  <c r="L327" i="74"/>
  <c r="L384" i="74"/>
  <c r="L72" i="74"/>
  <c r="L107" i="74"/>
  <c r="L225" i="74"/>
  <c r="L289" i="74"/>
  <c r="L280" i="74"/>
  <c r="L306" i="74"/>
  <c r="L340" i="74"/>
  <c r="L331" i="74"/>
  <c r="L379" i="74"/>
  <c r="L401" i="74"/>
  <c r="L447" i="74"/>
  <c r="L93" i="74"/>
  <c r="L119" i="74"/>
  <c r="L193" i="74"/>
  <c r="L277" i="74"/>
  <c r="L335" i="74"/>
  <c r="L326" i="74"/>
  <c r="L442" i="74"/>
  <c r="L215" i="74"/>
  <c r="L258" i="74"/>
  <c r="L330" i="74"/>
  <c r="L378" i="74"/>
  <c r="L71" i="74"/>
  <c r="L184" i="74"/>
  <c r="L197" i="74"/>
  <c r="L188" i="74"/>
  <c r="L413" i="74"/>
  <c r="L455" i="74"/>
  <c r="L467" i="74"/>
  <c r="L70" i="74"/>
  <c r="L101" i="74"/>
  <c r="L136" i="74"/>
  <c r="L164" i="74"/>
  <c r="L271" i="74"/>
  <c r="L323" i="74"/>
  <c r="L412" i="74"/>
  <c r="L471" i="74"/>
  <c r="L33" i="74"/>
  <c r="L142" i="74"/>
  <c r="L220" i="74"/>
  <c r="L202" i="74"/>
  <c r="L284" i="74"/>
  <c r="L392" i="74"/>
  <c r="L418" i="74"/>
  <c r="L437" i="74"/>
  <c r="L22" i="74"/>
  <c r="L100" i="74"/>
  <c r="L140" i="74"/>
  <c r="L201" i="74"/>
  <c r="L187" i="74"/>
  <c r="L266" i="74"/>
  <c r="L257" i="74"/>
  <c r="L283" i="74"/>
  <c r="L318" i="74"/>
  <c r="L325" i="74"/>
  <c r="L366" i="74"/>
  <c r="L353" i="74"/>
  <c r="L440" i="74"/>
  <c r="L211" i="74"/>
  <c r="L272" i="74"/>
  <c r="L67" i="74"/>
  <c r="L117" i="74"/>
  <c r="L153" i="74"/>
  <c r="L139" i="74"/>
  <c r="L172" i="74"/>
  <c r="L163" i="74"/>
  <c r="L244" i="74"/>
  <c r="L235" i="74"/>
  <c r="L278" i="74"/>
  <c r="L303" i="74"/>
  <c r="L342" i="74"/>
  <c r="L395" i="74"/>
  <c r="L431" i="74"/>
  <c r="L470" i="74"/>
  <c r="L465" i="74"/>
  <c r="L21" i="74"/>
  <c r="L83" i="74"/>
  <c r="L148" i="74"/>
  <c r="L167" i="74"/>
  <c r="L256" i="74"/>
  <c r="L291" i="74"/>
  <c r="L317" i="74"/>
  <c r="L352" i="74"/>
  <c r="L407" i="74"/>
  <c r="L458" i="74"/>
  <c r="L426" i="74"/>
  <c r="L212" i="74"/>
  <c r="L20" i="74"/>
  <c r="L82" i="74"/>
  <c r="L95" i="74"/>
  <c r="L147" i="74"/>
  <c r="L248" i="74"/>
  <c r="L312" i="74"/>
  <c r="L356" i="74"/>
  <c r="L351" i="74"/>
  <c r="L453" i="74"/>
  <c r="L473" i="74"/>
  <c r="L103" i="74"/>
  <c r="L94" i="74"/>
  <c r="L129" i="74"/>
  <c r="L203" i="74"/>
  <c r="L124" i="74"/>
  <c r="L424" i="74"/>
  <c r="L476" i="74"/>
  <c r="L77" i="74"/>
  <c r="L243" i="74"/>
  <c r="L300" i="74"/>
  <c r="L311" i="74"/>
  <c r="L349" i="74"/>
  <c r="L369" i="74"/>
  <c r="L355" i="74"/>
  <c r="L385" i="74"/>
  <c r="L452" i="74"/>
  <c r="L487" i="74"/>
  <c r="L32" i="74"/>
  <c r="L29" i="74"/>
  <c r="L27" i="74"/>
  <c r="L81" i="74"/>
  <c r="L79" i="74"/>
  <c r="L221" i="74"/>
  <c r="L370" i="74"/>
  <c r="L380" i="74"/>
  <c r="L459" i="74"/>
  <c r="L28" i="74"/>
  <c r="L25" i="74"/>
  <c r="L80" i="74"/>
  <c r="L126" i="74"/>
  <c r="L240" i="74"/>
  <c r="L314" i="74"/>
  <c r="L439" i="74"/>
  <c r="L35" i="74"/>
  <c r="L24" i="74"/>
  <c r="L104" i="74"/>
  <c r="L102" i="74"/>
  <c r="L97" i="74"/>
  <c r="L154" i="74"/>
  <c r="L150" i="74"/>
  <c r="L173" i="74"/>
  <c r="L169" i="74"/>
  <c r="L267" i="74"/>
  <c r="L263" i="74"/>
  <c r="L427" i="74"/>
  <c r="L484" i="74"/>
  <c r="L131" i="74"/>
  <c r="L125" i="74"/>
  <c r="L120" i="74"/>
  <c r="L149" i="74"/>
  <c r="L144" i="74"/>
  <c r="L179" i="74"/>
  <c r="L174" i="74"/>
  <c r="L168" i="74"/>
  <c r="L199" i="74"/>
  <c r="L198" i="74"/>
  <c r="L227" i="74"/>
  <c r="L222" i="74"/>
  <c r="L216" i="74"/>
  <c r="L250" i="74"/>
  <c r="L239" i="74"/>
  <c r="L273" i="74"/>
  <c r="L268" i="74"/>
  <c r="L296" i="74"/>
  <c r="L290" i="74"/>
  <c r="L285" i="74"/>
  <c r="L313" i="74"/>
  <c r="L308" i="74"/>
  <c r="L337" i="74"/>
  <c r="L365" i="74"/>
  <c r="L360" i="74"/>
  <c r="L391" i="74"/>
  <c r="L382" i="74"/>
  <c r="L381" i="74"/>
  <c r="L414" i="74"/>
  <c r="L409" i="74"/>
  <c r="L454" i="74"/>
  <c r="L449" i="74"/>
  <c r="L438" i="74"/>
  <c r="L433" i="74"/>
  <c r="L428" i="74"/>
  <c r="L483" i="74"/>
  <c r="L478" i="74"/>
  <c r="L78" i="74"/>
  <c r="L75" i="74"/>
  <c r="L73" i="74"/>
  <c r="L109" i="74"/>
  <c r="L98" i="74"/>
  <c r="L132" i="74"/>
  <c r="L127" i="74"/>
  <c r="L121" i="74"/>
  <c r="L156" i="74"/>
  <c r="L145" i="74"/>
  <c r="L143" i="74"/>
  <c r="L180" i="74"/>
  <c r="L175" i="74"/>
  <c r="L170" i="74"/>
  <c r="L204" i="74"/>
  <c r="L195" i="74"/>
  <c r="L194" i="74"/>
  <c r="L228" i="74"/>
  <c r="L223" i="74"/>
  <c r="L218" i="74"/>
  <c r="L251" i="74"/>
  <c r="L249" i="74"/>
  <c r="L246" i="74"/>
  <c r="L274" i="74"/>
  <c r="L269" i="74"/>
  <c r="L264" i="74"/>
  <c r="L297" i="74"/>
  <c r="L295" i="74"/>
  <c r="L292" i="74"/>
  <c r="L286" i="74"/>
  <c r="L320" i="74"/>
  <c r="L309" i="74"/>
  <c r="L307" i="74"/>
  <c r="L343" i="74"/>
  <c r="L334" i="74"/>
  <c r="L333" i="74"/>
  <c r="L372" i="74"/>
  <c r="L361" i="74"/>
  <c r="L359" i="74"/>
  <c r="L394" i="74"/>
  <c r="L393" i="74"/>
  <c r="L387" i="74"/>
  <c r="L410" i="74"/>
  <c r="L408" i="74"/>
  <c r="L405" i="74"/>
  <c r="L461" i="74"/>
  <c r="L450" i="74"/>
  <c r="L448" i="74"/>
  <c r="L445" i="74"/>
  <c r="L434" i="74"/>
  <c r="L432" i="74"/>
  <c r="L429" i="74"/>
  <c r="L479" i="74"/>
  <c r="L477" i="74"/>
  <c r="L474" i="74"/>
  <c r="L87" i="74"/>
  <c r="L85" i="74"/>
  <c r="L74" i="74"/>
  <c r="L110" i="74"/>
  <c r="L108" i="74"/>
  <c r="L105" i="74"/>
  <c r="L133" i="74"/>
  <c r="L128" i="74"/>
  <c r="L123" i="74"/>
  <c r="L157" i="74"/>
  <c r="L155" i="74"/>
  <c r="L152" i="74"/>
  <c r="L141" i="74"/>
  <c r="L171" i="74"/>
  <c r="L166" i="74"/>
  <c r="L191" i="74"/>
  <c r="L190" i="74"/>
  <c r="L224" i="74"/>
  <c r="L219" i="74"/>
  <c r="L214" i="74"/>
  <c r="L247" i="74"/>
  <c r="L245" i="74"/>
  <c r="L270" i="74"/>
  <c r="L265" i="74"/>
  <c r="L260" i="74"/>
  <c r="L293" i="74"/>
  <c r="L288" i="74"/>
  <c r="L282" i="74"/>
  <c r="L319" i="74"/>
  <c r="L316" i="74"/>
  <c r="L305" i="74"/>
  <c r="L346" i="74"/>
  <c r="L345" i="74"/>
  <c r="L339" i="74"/>
  <c r="L371" i="74"/>
  <c r="L368" i="74"/>
  <c r="L390" i="74"/>
  <c r="L389" i="74"/>
  <c r="L383" i="74"/>
  <c r="L417" i="74"/>
  <c r="L406" i="74"/>
  <c r="L404" i="74"/>
  <c r="L460" i="74"/>
  <c r="L457" i="74"/>
  <c r="L446" i="74"/>
  <c r="L444" i="74"/>
  <c r="L441" i="74"/>
  <c r="L430" i="74"/>
  <c r="L486" i="74"/>
  <c r="L475" i="74"/>
  <c r="R501" i="74"/>
  <c r="R545" i="74"/>
  <c r="S545" i="74" s="1"/>
  <c r="R541" i="74"/>
  <c r="S541" i="74" s="1"/>
  <c r="R535" i="74"/>
  <c r="R519" i="74"/>
  <c r="S519" i="74" s="1"/>
  <c r="R503" i="74"/>
  <c r="S503" i="74" s="1"/>
  <c r="R500" i="74"/>
  <c r="S500" i="74" s="1"/>
  <c r="R497" i="74"/>
  <c r="S497" i="74" s="1"/>
  <c r="R494" i="74"/>
  <c r="S494" i="74" s="1"/>
  <c r="L52" i="74" l="1"/>
  <c r="L54" i="74"/>
  <c r="L49" i="74"/>
  <c r="L55" i="74"/>
  <c r="L48" i="74"/>
  <c r="L56" i="74"/>
  <c r="L53" i="74"/>
  <c r="L46" i="74"/>
  <c r="L51" i="74"/>
  <c r="L45" i="74"/>
  <c r="L50" i="74"/>
  <c r="L58" i="74"/>
  <c r="L59" i="74"/>
  <c r="L57" i="74"/>
  <c r="E489" i="74" l="1"/>
  <c r="L538" i="74"/>
  <c r="L537" i="74"/>
  <c r="L535" i="74"/>
  <c r="L533" i="74"/>
  <c r="L531" i="74"/>
  <c r="L529" i="74"/>
  <c r="G43" i="74"/>
  <c r="K43" i="74" s="1"/>
  <c r="K489" i="74" s="1"/>
  <c r="G489" i="74" l="1"/>
  <c r="L60" i="74"/>
  <c r="L44" i="74"/>
  <c r="L62" i="74"/>
  <c r="L61" i="74"/>
  <c r="L64" i="74"/>
  <c r="L63" i="74"/>
  <c r="L43" i="74" l="1"/>
  <c r="L489" i="74" s="1"/>
  <c r="I52" i="77"/>
  <c r="H52" i="77"/>
  <c r="G52" i="77"/>
  <c r="F52" i="77"/>
  <c r="E52" i="77"/>
  <c r="D52" i="77"/>
  <c r="C52" i="77"/>
  <c r="B52" i="77"/>
  <c r="A52" i="77"/>
  <c r="I51" i="77"/>
  <c r="C51" i="77"/>
  <c r="B51" i="77"/>
  <c r="A51" i="77"/>
  <c r="I50" i="77"/>
  <c r="H50" i="77"/>
  <c r="G50" i="77"/>
  <c r="F50" i="77"/>
  <c r="E50" i="77"/>
  <c r="D50" i="77"/>
  <c r="C50" i="77"/>
  <c r="B50" i="77"/>
  <c r="A50" i="77"/>
  <c r="I49" i="77"/>
  <c r="H49" i="77"/>
  <c r="G49" i="77"/>
  <c r="F49" i="77"/>
  <c r="E49" i="77"/>
  <c r="D49" i="77"/>
  <c r="C49" i="77"/>
  <c r="B49" i="77"/>
  <c r="A49" i="77"/>
  <c r="I48" i="77"/>
  <c r="H48" i="77"/>
  <c r="G48" i="77"/>
  <c r="F48" i="77"/>
  <c r="E48" i="77"/>
  <c r="D48" i="77"/>
  <c r="C48" i="77"/>
  <c r="B48" i="77"/>
  <c r="A48" i="77"/>
  <c r="I47" i="77"/>
  <c r="H47" i="77"/>
  <c r="G47" i="77"/>
  <c r="F47" i="77"/>
  <c r="E47" i="77"/>
  <c r="D47" i="77"/>
  <c r="C47" i="77"/>
  <c r="B47" i="77"/>
  <c r="A47" i="77"/>
  <c r="I46" i="77"/>
  <c r="H46" i="77"/>
  <c r="G46" i="77"/>
  <c r="F46" i="77"/>
  <c r="E46" i="77"/>
  <c r="D46" i="77"/>
  <c r="C46" i="77"/>
  <c r="B46" i="77"/>
  <c r="A46" i="77"/>
  <c r="I45" i="77"/>
  <c r="H45" i="77"/>
  <c r="G45" i="77"/>
  <c r="F45" i="77"/>
  <c r="E45" i="77"/>
  <c r="D45" i="77"/>
  <c r="C45" i="77"/>
  <c r="B45" i="77"/>
  <c r="A45" i="77"/>
  <c r="I44" i="77"/>
  <c r="H44" i="77"/>
  <c r="G44" i="77"/>
  <c r="F44" i="77"/>
  <c r="E44" i="77"/>
  <c r="D44" i="77"/>
  <c r="C44" i="77"/>
  <c r="B44" i="77"/>
  <c r="A44" i="77"/>
  <c r="I43" i="77"/>
  <c r="H43" i="77"/>
  <c r="G43" i="77"/>
  <c r="F43" i="77"/>
  <c r="E43" i="77"/>
  <c r="D43" i="77"/>
  <c r="C43" i="77"/>
  <c r="B43" i="77"/>
  <c r="A43" i="77"/>
  <c r="I42" i="77"/>
  <c r="H42" i="77"/>
  <c r="G42" i="77"/>
  <c r="F42" i="77"/>
  <c r="E42" i="77"/>
  <c r="D42" i="77"/>
  <c r="C42" i="77"/>
  <c r="B42" i="77"/>
  <c r="A42" i="77"/>
  <c r="I41" i="77"/>
  <c r="H41" i="77"/>
  <c r="G41" i="77"/>
  <c r="F41" i="77"/>
  <c r="E41" i="77"/>
  <c r="D41" i="77"/>
  <c r="C41" i="77"/>
  <c r="B41" i="77"/>
  <c r="A41" i="77"/>
  <c r="I40" i="77"/>
  <c r="H40" i="77"/>
  <c r="G40" i="77"/>
  <c r="F40" i="77"/>
  <c r="E40" i="77"/>
  <c r="D40" i="77"/>
  <c r="C40" i="77"/>
  <c r="B40" i="77"/>
  <c r="A40" i="77"/>
  <c r="I39" i="77"/>
  <c r="H39" i="77"/>
  <c r="G39" i="77"/>
  <c r="F39" i="77"/>
  <c r="E39" i="77"/>
  <c r="D39" i="77"/>
  <c r="C39" i="77"/>
  <c r="B39" i="77"/>
  <c r="A39" i="77"/>
  <c r="I38" i="77"/>
  <c r="H38" i="77"/>
  <c r="G38" i="77"/>
  <c r="F38" i="77"/>
  <c r="E38" i="77"/>
  <c r="D38" i="77"/>
  <c r="C38" i="77"/>
  <c r="B38" i="77"/>
  <c r="A38" i="77"/>
  <c r="I37" i="77"/>
  <c r="H37" i="77"/>
  <c r="G37" i="77"/>
  <c r="F37" i="77"/>
  <c r="E37" i="77"/>
  <c r="D37" i="77"/>
  <c r="C37" i="77"/>
  <c r="B37" i="77"/>
  <c r="A37" i="77"/>
  <c r="I36" i="77"/>
  <c r="H36" i="77"/>
  <c r="G36" i="77"/>
  <c r="F36" i="77"/>
  <c r="E36" i="77"/>
  <c r="D36" i="77"/>
  <c r="C36" i="77"/>
  <c r="B36" i="77"/>
  <c r="A36" i="77"/>
  <c r="I35" i="77"/>
  <c r="H35" i="77"/>
  <c r="G35" i="77"/>
  <c r="F35" i="77"/>
  <c r="E35" i="77"/>
  <c r="D35" i="77"/>
  <c r="C35" i="77"/>
  <c r="B35" i="77"/>
  <c r="A35" i="77"/>
  <c r="I34" i="77"/>
  <c r="H34" i="77"/>
  <c r="G34" i="77"/>
  <c r="F34" i="77"/>
  <c r="E34" i="77"/>
  <c r="D34" i="77"/>
  <c r="C34" i="77"/>
  <c r="B34" i="77"/>
  <c r="A34" i="77"/>
  <c r="I33" i="77"/>
  <c r="H33" i="77"/>
  <c r="G33" i="77"/>
  <c r="F33" i="77"/>
  <c r="E33" i="77"/>
  <c r="D33" i="77"/>
  <c r="C33" i="77"/>
  <c r="B33" i="77"/>
  <c r="A33" i="77"/>
  <c r="I32" i="77"/>
  <c r="H32" i="77"/>
  <c r="G32" i="77"/>
  <c r="F32" i="77"/>
  <c r="E32" i="77"/>
  <c r="D32" i="77"/>
  <c r="C32" i="77"/>
  <c r="B32" i="77"/>
  <c r="A32" i="77"/>
  <c r="I31" i="77"/>
  <c r="H31" i="77"/>
  <c r="G31" i="77"/>
  <c r="F31" i="77"/>
  <c r="E31" i="77"/>
  <c r="D31" i="77"/>
  <c r="C31" i="77"/>
  <c r="B31" i="77"/>
  <c r="A31" i="77"/>
  <c r="I30" i="77"/>
  <c r="H30" i="77"/>
  <c r="G30" i="77"/>
  <c r="F30" i="77"/>
  <c r="E30" i="77"/>
  <c r="D30" i="77"/>
  <c r="C30" i="77"/>
  <c r="B30" i="77"/>
  <c r="A30" i="77"/>
  <c r="I29" i="77"/>
  <c r="H29" i="77"/>
  <c r="G29" i="77"/>
  <c r="F29" i="77"/>
  <c r="E29" i="77"/>
  <c r="D29" i="77"/>
  <c r="C29" i="77"/>
  <c r="B29" i="77"/>
  <c r="A29" i="77"/>
  <c r="I28" i="77"/>
  <c r="H28" i="77"/>
  <c r="G28" i="77"/>
  <c r="F28" i="77"/>
  <c r="E28" i="77"/>
  <c r="D28" i="77"/>
  <c r="C28" i="77"/>
  <c r="B28" i="77"/>
  <c r="A28" i="77"/>
  <c r="I27" i="77"/>
  <c r="H27" i="77"/>
  <c r="G27" i="77"/>
  <c r="F27" i="77"/>
  <c r="E27" i="77"/>
  <c r="D27" i="77"/>
  <c r="C27" i="77"/>
  <c r="B27" i="77"/>
  <c r="A27" i="77"/>
  <c r="I26" i="77"/>
  <c r="H26" i="77"/>
  <c r="G26" i="77"/>
  <c r="F26" i="77"/>
  <c r="E26" i="77"/>
  <c r="D26" i="77"/>
  <c r="C26" i="77"/>
  <c r="B26" i="77"/>
  <c r="A26" i="77"/>
  <c r="I25" i="77"/>
  <c r="H25" i="77"/>
  <c r="G25" i="77"/>
  <c r="F25" i="77"/>
  <c r="E25" i="77"/>
  <c r="D25" i="77"/>
  <c r="C25" i="77"/>
  <c r="B25" i="77"/>
  <c r="A25" i="77"/>
  <c r="I24" i="77"/>
  <c r="H24" i="77"/>
  <c r="G24" i="77"/>
  <c r="F24" i="77"/>
  <c r="E24" i="77"/>
  <c r="D24" i="77"/>
  <c r="C24" i="77"/>
  <c r="B24" i="77"/>
  <c r="A24" i="77"/>
  <c r="I23" i="77"/>
  <c r="H23" i="77"/>
  <c r="G23" i="77"/>
  <c r="F23" i="77"/>
  <c r="E23" i="77"/>
  <c r="D23" i="77"/>
  <c r="C23" i="77"/>
  <c r="B23" i="77"/>
  <c r="A23" i="77"/>
  <c r="I22" i="77"/>
  <c r="H22" i="77"/>
  <c r="G22" i="77"/>
  <c r="F22" i="77"/>
  <c r="E22" i="77"/>
  <c r="D22" i="77"/>
  <c r="C22" i="77"/>
  <c r="B22" i="77"/>
  <c r="A22" i="77"/>
  <c r="I21" i="77"/>
  <c r="H21" i="77"/>
  <c r="G21" i="77"/>
  <c r="F21" i="77"/>
  <c r="E21" i="77"/>
  <c r="D21" i="77"/>
  <c r="C21" i="77"/>
  <c r="B21" i="77"/>
  <c r="A21" i="77"/>
  <c r="I20" i="77"/>
  <c r="H20" i="77"/>
  <c r="G20" i="77"/>
  <c r="F20" i="77"/>
  <c r="E20" i="77"/>
  <c r="D20" i="77"/>
  <c r="C20" i="77"/>
  <c r="B20" i="77"/>
  <c r="A20" i="77"/>
  <c r="I19" i="77"/>
  <c r="H19" i="77"/>
  <c r="G19" i="77"/>
  <c r="F19" i="77"/>
  <c r="E19" i="77"/>
  <c r="D19" i="77"/>
  <c r="C19" i="77"/>
  <c r="B19" i="77"/>
  <c r="A19" i="77"/>
  <c r="I18" i="77"/>
  <c r="H18" i="77"/>
  <c r="G18" i="77"/>
  <c r="F18" i="77"/>
  <c r="E18" i="77"/>
  <c r="D18" i="77"/>
  <c r="C18" i="77"/>
  <c r="B18" i="77"/>
  <c r="A18" i="77"/>
  <c r="I17" i="77"/>
  <c r="H17" i="77"/>
  <c r="G17" i="77"/>
  <c r="F17" i="77"/>
  <c r="E17" i="77"/>
  <c r="D17" i="77"/>
  <c r="C17" i="77"/>
  <c r="B17" i="77"/>
  <c r="A17" i="77"/>
  <c r="I16" i="77"/>
  <c r="H16" i="77"/>
  <c r="G16" i="77"/>
  <c r="F16" i="77"/>
  <c r="E16" i="77"/>
  <c r="D16" i="77"/>
  <c r="C16" i="77"/>
  <c r="B16" i="77"/>
  <c r="A16" i="77"/>
  <c r="I15" i="77"/>
  <c r="H15" i="77"/>
  <c r="G15" i="77"/>
  <c r="F15" i="77"/>
  <c r="E15" i="77"/>
  <c r="D15" i="77"/>
  <c r="C15" i="77"/>
  <c r="B15" i="77"/>
  <c r="A15" i="77"/>
  <c r="I14" i="77"/>
  <c r="H14" i="77"/>
  <c r="G14" i="77"/>
  <c r="F14" i="77"/>
  <c r="E14" i="77"/>
  <c r="D14" i="77"/>
  <c r="C14" i="77"/>
  <c r="B14" i="77"/>
  <c r="A14" i="77"/>
  <c r="I13" i="77"/>
  <c r="H13" i="77"/>
  <c r="G13" i="77"/>
  <c r="F13" i="77"/>
  <c r="E13" i="77"/>
  <c r="D13" i="77"/>
  <c r="C13" i="77"/>
  <c r="B13" i="77"/>
  <c r="A13" i="77"/>
  <c r="I12" i="77"/>
  <c r="H12" i="77"/>
  <c r="G12" i="77"/>
  <c r="F12" i="77"/>
  <c r="E12" i="77"/>
  <c r="D12" i="77"/>
  <c r="C12" i="77"/>
  <c r="B12" i="77"/>
  <c r="A12" i="77"/>
  <c r="I11" i="77"/>
  <c r="H11" i="77"/>
  <c r="G11" i="77"/>
  <c r="F11" i="77"/>
  <c r="E11" i="77"/>
  <c r="D11" i="77"/>
  <c r="C11" i="77"/>
  <c r="B11" i="77"/>
  <c r="A11" i="77"/>
  <c r="I10" i="77"/>
  <c r="H10" i="77"/>
  <c r="G10" i="77"/>
  <c r="F10" i="77"/>
  <c r="E10" i="77"/>
  <c r="D10" i="77"/>
  <c r="C10" i="77"/>
  <c r="B10" i="77"/>
  <c r="A10" i="77"/>
  <c r="I9" i="77"/>
  <c r="H9" i="77"/>
  <c r="G9" i="77"/>
  <c r="F9" i="77"/>
  <c r="E9" i="77"/>
  <c r="D9" i="77"/>
  <c r="C9" i="77"/>
  <c r="B9" i="77"/>
  <c r="A9" i="77"/>
  <c r="I8" i="77"/>
  <c r="H8" i="77"/>
  <c r="G8" i="77"/>
  <c r="F8" i="77"/>
  <c r="E8" i="77"/>
  <c r="D8" i="77"/>
  <c r="C8" i="77"/>
  <c r="B8" i="77"/>
  <c r="A8" i="77"/>
  <c r="I7" i="77"/>
  <c r="H7" i="77"/>
  <c r="F7" i="77"/>
  <c r="E7" i="77"/>
  <c r="D7" i="77"/>
  <c r="B7" i="77"/>
  <c r="A7" i="77"/>
  <c r="I6" i="77"/>
  <c r="E6" i="77"/>
  <c r="A6" i="77"/>
  <c r="I5" i="77"/>
  <c r="F5" i="77"/>
  <c r="E5" i="77"/>
  <c r="B5" i="77"/>
  <c r="A5" i="77"/>
  <c r="I4" i="77"/>
  <c r="H4" i="77"/>
  <c r="G4" i="77"/>
  <c r="F4" i="77"/>
  <c r="E4" i="77"/>
  <c r="D4" i="77"/>
  <c r="C4" i="77"/>
  <c r="B4" i="77"/>
  <c r="A4" i="77"/>
  <c r="I3" i="77"/>
  <c r="E3" i="77"/>
  <c r="A3" i="77"/>
  <c r="I2" i="77"/>
  <c r="F2" i="77"/>
  <c r="E2" i="77"/>
  <c r="B2" i="77"/>
  <c r="A2" i="77"/>
  <c r="A1" i="77"/>
  <c r="G17" i="74" l="1"/>
  <c r="K17" i="74" s="1"/>
  <c r="K38" i="74" s="1"/>
  <c r="L17" i="74" l="1"/>
  <c r="G38" i="74"/>
  <c r="E38" i="74"/>
  <c r="L38" i="74" l="1"/>
  <c r="L490" i="74" l="1"/>
  <c r="L491" i="74" l="1"/>
  <c r="L494" i="74" s="1"/>
  <c r="L495" i="74" s="1"/>
  <c r="L497" i="74" l="1"/>
  <c r="L498" i="74" s="1"/>
  <c r="L500" i="74" l="1"/>
  <c r="L501" i="74" s="1"/>
  <c r="Q501" i="74" s="1"/>
  <c r="S501" i="74" s="1"/>
  <c r="L503" i="74" l="1"/>
  <c r="L504" i="74" s="1"/>
  <c r="S535" i="74" l="1"/>
  <c r="L522" i="74"/>
  <c r="L523" i="74"/>
  <c r="R523" i="74"/>
  <c r="S523" i="74" s="1"/>
  <c r="R522" i="74"/>
  <c r="S522" i="74" s="1"/>
  <c r="L519" i="74"/>
  <c r="L539" i="74" l="1"/>
  <c r="L541" i="74" s="1"/>
  <c r="L542" i="74" s="1"/>
  <c r="L545" i="74" l="1"/>
  <c r="L546" i="74" s="1"/>
  <c r="L547" i="74" l="1"/>
  <c r="L549" i="7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Jan de Knegt</author>
    <author>Meulen, Gerjo van der</author>
  </authors>
  <commentList>
    <comment ref="C13" authorId="0" shapeId="0" xr:uid="{18829697-C7EF-4BD6-8ED2-141518BF547B}">
      <text>
        <r>
          <rPr>
            <sz val="9"/>
            <color indexed="81"/>
            <rFont val="Verdana"/>
            <family val="2"/>
          </rPr>
          <t>Mogelijke invoer:
m1 (strekkende meter), m2 (vierkante meter), m3 (kubieke meter), post, st (stuks), stpst (stelpost), dag, wk (week), vr (vracht), off (offerte), are, ha (hectare).</t>
        </r>
      </text>
    </comment>
    <comment ref="K494" authorId="1" shapeId="0" xr:uid="{747B76A7-C178-450D-83F1-DD047BEA4C7C}">
      <text>
        <r>
          <rPr>
            <b/>
            <sz val="9"/>
            <color indexed="81"/>
            <rFont val="Tahoma"/>
            <family val="2"/>
          </rPr>
          <t>Zie de Leidraad voor het maximale percentage</t>
        </r>
      </text>
    </comment>
    <comment ref="K497" authorId="1" shapeId="0" xr:uid="{A41507EC-E70C-4FD7-839D-A396F35B1765}">
      <text>
        <r>
          <rPr>
            <b/>
            <sz val="9"/>
            <color indexed="81"/>
            <rFont val="Tahoma"/>
            <family val="2"/>
          </rPr>
          <t>Zie de Leidraad voor het maximale percentage</t>
        </r>
      </text>
    </comment>
    <comment ref="K500" authorId="1" shapeId="0" xr:uid="{AD571C76-14BC-4B1C-A6BC-CEA06E438362}">
      <text>
        <r>
          <rPr>
            <b/>
            <sz val="9"/>
            <color indexed="81"/>
            <rFont val="Tahoma"/>
            <family val="2"/>
          </rPr>
          <t>Zie de Leidraad voor het maximale percentage</t>
        </r>
      </text>
    </comment>
    <comment ref="K503" authorId="1" shapeId="0" xr:uid="{CAEBF3D8-5FA5-42E3-A175-BE8976C40780}">
      <text>
        <r>
          <rPr>
            <b/>
            <sz val="9"/>
            <color indexed="81"/>
            <rFont val="Tahoma"/>
            <family val="2"/>
          </rPr>
          <t>Zie de Leidraad voor het maximale percentage</t>
        </r>
      </text>
    </comment>
    <comment ref="K519" authorId="1" shapeId="0" xr:uid="{08DD6EC2-AA51-4F60-944A-DB36804C7EB1}">
      <text>
        <r>
          <rPr>
            <b/>
            <sz val="9"/>
            <color indexed="81"/>
            <rFont val="Tahoma"/>
            <family val="2"/>
          </rPr>
          <t>Zie de Leidraad voor het maximale percentage</t>
        </r>
      </text>
    </comment>
    <comment ref="K522" authorId="1" shapeId="0" xr:uid="{1954D340-79BF-47AA-A95D-1C36C9C7FCB8}">
      <text>
        <r>
          <rPr>
            <b/>
            <sz val="9"/>
            <color indexed="81"/>
            <rFont val="Tahoma"/>
            <family val="2"/>
          </rPr>
          <t>Zie de Leidraad voor het maximale percentage</t>
        </r>
      </text>
    </comment>
    <comment ref="K523" authorId="1" shapeId="0" xr:uid="{3DAE3AE6-4B5E-4CE1-B1B4-54E40E830B97}">
      <text>
        <r>
          <rPr>
            <b/>
            <sz val="9"/>
            <color indexed="81"/>
            <rFont val="Tahoma"/>
            <family val="2"/>
          </rPr>
          <t>Zie de Leidraad voor het maximale percentage</t>
        </r>
      </text>
    </comment>
    <comment ref="K535" authorId="1" shapeId="0" xr:uid="{D180ED38-653B-405E-99D8-66812F90F16E}">
      <text>
        <r>
          <rPr>
            <b/>
            <sz val="9"/>
            <color indexed="81"/>
            <rFont val="Tahoma"/>
            <family val="2"/>
          </rPr>
          <t>Zie de Leidraad voor het maximale bedrag</t>
        </r>
      </text>
    </comment>
    <comment ref="K541" authorId="1" shapeId="0" xr:uid="{CA53DDD0-4FDC-400D-814E-2AB17A361047}">
      <text>
        <r>
          <rPr>
            <b/>
            <sz val="9"/>
            <color indexed="81"/>
            <rFont val="Tahoma"/>
            <family val="2"/>
          </rPr>
          <t>Zie de Leidraad voor het maximale percentage</t>
        </r>
      </text>
    </comment>
    <comment ref="K545" authorId="1" shapeId="0" xr:uid="{C187FEB4-B889-4067-A250-F5EF7A44C34C}">
      <text>
        <r>
          <rPr>
            <b/>
            <sz val="9"/>
            <color indexed="81"/>
            <rFont val="Tahoma"/>
            <family val="2"/>
          </rPr>
          <t>Zie de Leidraad voor het maximale percentage</t>
        </r>
      </text>
    </comment>
  </commentList>
</comments>
</file>

<file path=xl/sharedStrings.xml><?xml version="1.0" encoding="utf-8"?>
<sst xmlns="http://schemas.openxmlformats.org/spreadsheetml/2006/main" count="616" uniqueCount="206">
  <si>
    <t>SUBTOTAAL van alle werkzaamheden</t>
  </si>
  <si>
    <t>Onvoorzien</t>
  </si>
  <si>
    <t>Subtotaal incl. onvoorzien</t>
  </si>
  <si>
    <t>Directiekosten</t>
  </si>
  <si>
    <t>Jaarlijkse begeleiding</t>
  </si>
  <si>
    <t>Leges</t>
  </si>
  <si>
    <t>Indexeringspercentage</t>
  </si>
  <si>
    <t>TOTAAL GENERAAL</t>
  </si>
  <si>
    <t>Postcode en plaats</t>
  </si>
  <si>
    <t>Totaal</t>
  </si>
  <si>
    <t>Rijksmonumentnummer</t>
  </si>
  <si>
    <t>Monumentnaam (indien van toepassing)</t>
  </si>
  <si>
    <t>Monumentadres</t>
  </si>
  <si>
    <t>Opsteller plan</t>
  </si>
  <si>
    <t>Een-heid</t>
  </si>
  <si>
    <t>Arbeid in uren</t>
  </si>
  <si>
    <t>Arbeid in uren totaal</t>
  </si>
  <si>
    <t>st</t>
  </si>
  <si>
    <t>are</t>
  </si>
  <si>
    <t>m2</t>
  </si>
  <si>
    <t>m1</t>
  </si>
  <si>
    <t>m3</t>
  </si>
  <si>
    <t>Subtotaal 92</t>
  </si>
  <si>
    <t xml:space="preserve"> </t>
  </si>
  <si>
    <t>ha</t>
  </si>
  <si>
    <t>Subtotaal incl. leges</t>
  </si>
  <si>
    <t>post</t>
  </si>
  <si>
    <t>Materiaal totaal</t>
  </si>
  <si>
    <t>Materieel totaal</t>
  </si>
  <si>
    <t>Algemeen</t>
  </si>
  <si>
    <t>Algemene aanwijzingen voor het gebruik van dit Excel-document</t>
  </si>
  <si>
    <t>Aantal</t>
  </si>
  <si>
    <t>Groot materieel</t>
  </si>
  <si>
    <t>Accountantskosten</t>
  </si>
  <si>
    <t>Monumentenwacht of andere deskundige:</t>
  </si>
  <si>
    <t>Diverse adviseurs offertebedrag</t>
  </si>
  <si>
    <t>Diverse specialisten offertebedrag</t>
  </si>
  <si>
    <t>Tuinhistorisch onderzoek offertebedrag</t>
  </si>
  <si>
    <t>Materiaal</t>
  </si>
  <si>
    <t>Materieel</t>
  </si>
  <si>
    <t>Stelposten</t>
  </si>
  <si>
    <t>Naam adviseur</t>
  </si>
  <si>
    <t>Datum</t>
  </si>
  <si>
    <t>Zaaknummer</t>
  </si>
  <si>
    <t>BASISGEGEVENS</t>
  </si>
  <si>
    <t>Standaard uurtarief</t>
  </si>
  <si>
    <t>Percentage</t>
  </si>
  <si>
    <t>tot</t>
  </si>
  <si>
    <t>van</t>
  </si>
  <si>
    <t>Instandhoudingskosten</t>
  </si>
  <si>
    <t>Overzicht van honorariumpercentages gerelateerd aan de totale instandhoudingskosten:</t>
  </si>
  <si>
    <t>Tabel voor de berekening van het honorarium inzake het opstellen van een instandhoudingsplan.</t>
  </si>
  <si>
    <t>Tabel voor de berekening van het honorarium inzake de planbegeleiding.</t>
  </si>
  <si>
    <t>bron:</t>
  </si>
  <si>
    <t>Opstellen instandhoudingsplan</t>
  </si>
  <si>
    <t>Subtotaal 01</t>
  </si>
  <si>
    <t>jaarlijks te controleren</t>
  </si>
  <si>
    <t>eerste planjaar:</t>
  </si>
  <si>
    <t>Honorariumpercentages</t>
  </si>
  <si>
    <t>Werken buiten de aanneemsom</t>
  </si>
  <si>
    <t>Diverse adviseurs:</t>
  </si>
  <si>
    <t>Kosten accountant</t>
  </si>
  <si>
    <t>CAR-verzekering</t>
  </si>
  <si>
    <t>Standaard staartkosten (maximale bedragen/percentages)</t>
  </si>
  <si>
    <t>per dag</t>
  </si>
  <si>
    <t>kosten hoogwerker in groen:</t>
  </si>
  <si>
    <t>zie tabel links</t>
  </si>
  <si>
    <t>LET OP: bij aanpassing ook tekstballon aanpassen ('gegevensvallidatie' 2 tabbladen)</t>
  </si>
  <si>
    <t>VASTE INVOER VANUIT LEIDRAAD</t>
  </si>
  <si>
    <t>STANDAARD INVULGEGEVENS</t>
  </si>
  <si>
    <t>dag</t>
  </si>
  <si>
    <r>
      <t xml:space="preserve">hoogwerker …
</t>
    </r>
    <r>
      <rPr>
        <i/>
        <sz val="10"/>
        <rFont val="Verdana"/>
        <family val="2"/>
      </rPr>
      <t>(vul in voor welke werkzaamheid).</t>
    </r>
  </si>
  <si>
    <t>off</t>
  </si>
  <si>
    <t>vaste eenheden</t>
  </si>
  <si>
    <t>stpst</t>
  </si>
  <si>
    <t>wk</t>
  </si>
  <si>
    <t>vr</t>
  </si>
  <si>
    <t>strekkende meter</t>
  </si>
  <si>
    <t>vierkante meter</t>
  </si>
  <si>
    <t>kubieke meter</t>
  </si>
  <si>
    <t>stuks</t>
  </si>
  <si>
    <t>stelpost</t>
  </si>
  <si>
    <t>week</t>
  </si>
  <si>
    <t>vracht</t>
  </si>
  <si>
    <t>offerte</t>
  </si>
  <si>
    <t>hectare</t>
  </si>
  <si>
    <t>Element naam/omschrijving en eventueel rijksmonumentnummer</t>
  </si>
  <si>
    <t>Invullen van de begroting</t>
  </si>
  <si>
    <t>Basisgegevens</t>
  </si>
  <si>
    <t>Vragen</t>
  </si>
  <si>
    <t>Subsidiabele kosten voor groene monumenten</t>
  </si>
  <si>
    <t>Btw</t>
  </si>
  <si>
    <t xml:space="preserve">steigerkosten, kranen voor… 
(vul in voor welke werkzaamheid).
</t>
  </si>
  <si>
    <r>
      <t xml:space="preserve">aggregaten voor …
</t>
    </r>
    <r>
      <rPr>
        <i/>
        <sz val="10"/>
        <rFont val="Verdana"/>
        <family val="2"/>
      </rPr>
      <t>(vul in voor welke werkzaamheid).</t>
    </r>
    <r>
      <rPr>
        <sz val="10"/>
        <rFont val="Verdana"/>
        <family val="2"/>
      </rPr>
      <t xml:space="preserve">
</t>
    </r>
  </si>
  <si>
    <r>
      <t xml:space="preserve">voertuigen, rijplaten voor …
</t>
    </r>
    <r>
      <rPr>
        <i/>
        <sz val="10"/>
        <rFont val="Verdana"/>
        <family val="2"/>
      </rPr>
      <t>(vul in voor welke werkzaamheid).</t>
    </r>
    <r>
      <rPr>
        <sz val="10"/>
        <rFont val="Verdana"/>
        <family val="2"/>
      </rPr>
      <t xml:space="preserve">
</t>
    </r>
  </si>
  <si>
    <t>Btw terug (percentage invullen zonder - teken)</t>
  </si>
  <si>
    <t>Subtotaal incl. btw (verrekening)</t>
  </si>
  <si>
    <t>Kleine rijksbeschermde gebouwde elementen (maximaal 4)</t>
  </si>
  <si>
    <t>https://wetten.overheid.nl/BWBR0032075/#Bijlage</t>
  </si>
  <si>
    <t>01 Voor het werk geldende voorwaarden</t>
  </si>
  <si>
    <t>De Leidraad is te vinden via de volgende link:</t>
  </si>
  <si>
    <t>vervanging van een deel van de fruitbomen collectie door nieuwe aanplant, waarbij gelet wordt op de historische locatie, de tuinfase, de historische fruitrassen, het plantverband en de plantafstand.</t>
  </si>
  <si>
    <t>vervanging van de volledige fruitbomencollectie (boomgaard of leifruit) door nieuwe aanplant en water geven gedurende maximaal drie jaar, mits geadviseerd door de minister.</t>
  </si>
  <si>
    <t>vervanging van delen van het element door nieuwe aanplant.</t>
  </si>
  <si>
    <t>vervangen van de volledige beplanting als element door nieuwe aanplant mits geadviseerd door de minister.</t>
  </si>
  <si>
    <t>opslag verwijderen, egaliseren en zaaien.</t>
  </si>
  <si>
    <t>(volledige) vervanging van een lei- of draagconstructie of beplanting.</t>
  </si>
  <si>
    <t>geheel, of vaksgewijs in fasen, vervangen van de beplanting als element door nieuwe aanplant, mits geadviseerd door de minister.</t>
  </si>
  <si>
    <t>vervanging van kuipplanten.</t>
  </si>
  <si>
    <t>vervanging van kuipen.</t>
  </si>
  <si>
    <t>geheel, of bij grotere lengte in fasen, vervangen van de laanbeplanting als element door nieuwe aanplant en water geven gedurende maximaal drie jaar.</t>
  </si>
  <si>
    <t>aanleg van drainage ten behoeve van een adequate waterafvoer voor behoud van de laanbeplanting indien nodig door gewijzigde, blijvend verhoogde waterstand (niet na oneigenlijk gebruik, bijvoorbeeld te zware bodembelasting).</t>
  </si>
  <si>
    <t>vervanging van een boom of boomgroep als element door nieuwe aanplant en water geven gedurende maximaal drie jaar.</t>
  </si>
  <si>
    <t>geheel, of vaksgewijs in fasen, vervangen van de beplanting als element door nieuwe aanplant mits geadviseerd door de minister.</t>
  </si>
  <si>
    <t>rooien en opnieuw inplanten van bomen.</t>
  </si>
  <si>
    <t>herstel van de ruimtelijke structuur van zichtassen, zichtlijnen en open ruimten, nadat deze eerder opzettelijk zijn dichtgeplant, voor zover van aangetoond belang voor de monumentale waarden.</t>
  </si>
  <si>
    <t>herstel van reliëf door het aanvullen van terreingedeelten die aan erosie of inklinking onderhevig zijn geweest.</t>
  </si>
  <si>
    <t>uitbaggeren van verlande waterlopen en vijvers (langcyclisch).</t>
  </si>
  <si>
    <t>aanbrengen van nieuwe, eenvoudige duikers, overstorten, stuwen, gemaaltjes en pompen, die naar het oordeel van de minister nodig zijn voor het handhaven of verbeteren van het waterpeil.</t>
  </si>
  <si>
    <t>vervanging van beschoeiingen, indien om constructieve of materiaaltechnische redenen noodzakelijk, bij houten beschoeiingen met toepassing van duurzaam geproduceerd hout.</t>
  </si>
  <si>
    <t>aanbrengen van een nieuwe beschoeiing, bij houten beschoeiingen met toepassing van duurzaam geproduceerd hout, indien nodig voor de instandhouding van de historische oeverlijn.</t>
  </si>
  <si>
    <t>herstel van het oorspronkelijke profiel van vervaagde historische paden en padenpatronen, die slechts beperkt nog herkenbaar zijn.</t>
  </si>
  <si>
    <t>bestaande kantopsluitingen vervangen voor zover behorend bij een historisch ontwerp of nodig voor herstel en behoud van de padbreedte en de belijning.</t>
  </si>
  <si>
    <t>aanbrengen van eenvoudige houten loopbruggetjes met toepassing van duurzaam geproduceerd hout, indien de verbinding van belang is voor de aanleg en de voorganger geheel verdwenen is.</t>
  </si>
  <si>
    <t>aanleg van drainage ten behoeve van een adequate waterafvoer voor behoud van het padenstelsel indien nodig door gewijzigde, blijvend verhoogde waterstand (niet na oneigenlijk gebruik, bijvoorbeeld te zware bodembelasting).</t>
  </si>
  <si>
    <t>vervanging door nieuwe aanplant.</t>
  </si>
  <si>
    <t>Vrij invulveld</t>
  </si>
  <si>
    <t>Opstellen restauratieplan</t>
  </si>
  <si>
    <t>Begeleiding</t>
  </si>
  <si>
    <t>Peildatum begrotingsgegevens</t>
  </si>
  <si>
    <t xml:space="preserve">92 Groene monumenten (parken, tuinen, e.d.)
</t>
  </si>
  <si>
    <t xml:space="preserve">Boomgaarden/
leifruit collecties
</t>
  </si>
  <si>
    <t xml:space="preserve">Grasland
</t>
  </si>
  <si>
    <t xml:space="preserve">Hagen, topiaria en berceaus
</t>
  </si>
  <si>
    <t xml:space="preserve">Heestergroepen
</t>
  </si>
  <si>
    <t>Borders, rozenperken en klimplanten</t>
  </si>
  <si>
    <t xml:space="preserve">Kuipplantencollectie
</t>
  </si>
  <si>
    <t xml:space="preserve">Laanbeplantingen
</t>
  </si>
  <si>
    <t xml:space="preserve">Parkbosranden
</t>
  </si>
  <si>
    <t xml:space="preserve">Solitairen en boomgroepen
</t>
  </si>
  <si>
    <t xml:space="preserve">Zichtassen en zichtlijnen
</t>
  </si>
  <si>
    <t xml:space="preserve">Aardwerken
</t>
  </si>
  <si>
    <t xml:space="preserve">Waterpartijen en waterlopen
</t>
  </si>
  <si>
    <t xml:space="preserve">Wegen, paden en terrassen van historisch padenstelsel
</t>
  </si>
  <si>
    <t xml:space="preserve">Hakhoutbos
</t>
  </si>
  <si>
    <t xml:space="preserve">Lei- en knotbomen
</t>
  </si>
  <si>
    <t xml:space="preserve">Parkbos
</t>
  </si>
  <si>
    <t xml:space="preserve">Kleine gebouwde elementen
</t>
  </si>
  <si>
    <t>werkzaamheden die het normale onderhoud te boven gaan en noodzakelijk zijn voor herstel.</t>
  </si>
  <si>
    <t xml:space="preserve">Groot materieel voor subsidiabele werkzaamheden, voor zover niet al verwerkt in bovenstaande kosten
</t>
  </si>
  <si>
    <t>Abonnement en inspectie</t>
  </si>
  <si>
    <t>element, naam/omschrijving en (eventueel) rijksmonumentnummer.</t>
  </si>
  <si>
    <t>Coördinatievergoeding en ABK</t>
  </si>
  <si>
    <t>Subtotaal incl. directiekosten en werken buiten aanneemsom</t>
  </si>
  <si>
    <t>Indirecte kosten</t>
  </si>
  <si>
    <t>Algemene bouwplaatskosten</t>
  </si>
  <si>
    <t>Subtotaal incl. algemene bouwplaatskosten</t>
  </si>
  <si>
    <t>Algemene kosten</t>
  </si>
  <si>
    <t>Subtotaal incl. algemene kosten</t>
  </si>
  <si>
    <t>Winst en risico</t>
  </si>
  <si>
    <t>Subtotaal incl. winst en risico</t>
  </si>
  <si>
    <t>Maximaal volgens leidraad</t>
  </si>
  <si>
    <t>Check</t>
  </si>
  <si>
    <t>Bovenstaand tot een maximum van</t>
  </si>
  <si>
    <t>n.v.t.</t>
  </si>
  <si>
    <t>totaal</t>
  </si>
  <si>
    <t>Omschrijving</t>
  </si>
  <si>
    <t>Totaal t.b.v. staartkosten</t>
  </si>
  <si>
    <t>Zelfstandig onderdeel of vak (indien van toepassing)</t>
  </si>
  <si>
    <t xml:space="preserve">Alleen aanvragen waarbij gebruik wordt gemaakt van dit begrotingsmodel kunnen in behandeling worden genomen. Lees deze handleiding goed door voordat u het begrotingsmodel invult. </t>
  </si>
  <si>
    <t>Dit begrotingsmodel voor groene monumenten is bedoeld voor rijksmonumenten, of zelfstandige onderdelen daarvan, zijnde een aanleg die geheel of gedeeltelijk bestaat uit beplanting, zoals een park- of tuinaanleg.</t>
  </si>
  <si>
    <t>Ook als u restauratiesubsidie aanvraagt voor een samenstel van rijksmonumenten, bijvoorbeeld een kasteel met de bijbehorende historische tuin- en parkaanleg, dan moet voor de groene rijksmonumenten of zelfstandige onderdelen daarvan binnen de aanvraag dit begrotingsmodel worden gebruikt. Voor de gebouwde rijksmonumenten of zelfstandige onderdelen daarvan binnen uw aanvraag gebruikt u het begrotingsmodel voor gebouwde rijksmonumenten.</t>
  </si>
  <si>
    <t>Werkzaamheden aan aardwerken kunnen alleen worden opgenomen in dit begrotingsmodel indien er sprake is van een beschermde groenaanleg. Voor aardwerken zonder beschermde groenaanleg kunt u gebruik maken van het begrotingsmodel voor gebouwde rijksmonumenten.</t>
  </si>
  <si>
    <t>Om in aanmerking te komen voor subsidie, moeten werkzaamheden sober en doelmatig zijn, technisch noodzakelijk en gericht op maximaal behoud van aanwezige monumentale waarden. Werkzaamheden aan niet-monumentale elementen van de groenaanleg zijn in de regel niet subsidiabel op grond van deze regeling. Ook kosten van werkzaamheden die reeds zijn aangevangen of voltooid vóór de subsidieverlening zijn niet subsidiabel.</t>
  </si>
  <si>
    <t>De subsidiabele werkzaamheden voor groene monumenten zijn beschreven in de Leidraad subsidiabele instandhoudingskosten (hierna: de Leidraad), hoofdstuk 1.3, onder paragraaf 92. De Leidraad is een bijlage bij de Sim. Behalve paragraaf 92 is van hoofdstuk 1.3 alleen de algemene paragraaf 01 van toepassing op groene monumenten.</t>
  </si>
  <si>
    <t xml:space="preserve">De volgorde van de elementen in het begrotingsmodel correspondeert met de volgorde in de Leidraad. </t>
  </si>
  <si>
    <t>Indien u kosten opvoert voor restauratiewerkzaamheden uitgevoerd door eigen personeel dan dient u bij de eindverantwoording aan de hand van een urenadministratie of accountantsverklaring aan te kunnen tonen dat de kosten specifiek voor de uitvoering van dit plan gemaakt zijn. Dit is met inbegrip van de arbeidsuren voor de coördinatie (aansturing) van vrijwilligers die subsidiabele werkzaamheden uitvoeren.</t>
  </si>
  <si>
    <t>Alleen de toepassing van organische meststoffen, het voorkomen of bestrijden van ernstige plagen op milieuvriendelijke wijze en op duurzame wijze geproduceerd hout komen in aanmerking voor subsidie. Het gebruik van kunstmest, het spuiten met gif en het gebruik van tropisch hardhout zonder FSC-keurmerk zijn niet subsidiabel. Voor onkruidbestrijding geldt dat dit alleen subsidiabel is als dit op milieuvriendelijke wijze gebeurt.</t>
  </si>
  <si>
    <t>Met restauratie samenhangend onderhoud</t>
  </si>
  <si>
    <t>Naast restauratiewerkzaamheden kunt u ook de daarmee samenhangende reguliere onderhoudswerkzaamheden opvoeren. Dat onderhoud kan direct samenhangen met de restauratie, maar kan ook in dezelfde werkstroom worden meegenomen omdat het efficiënter is, bijvoorbeeld omdat voor de restauratiewerkzaamheden bepaald materieel nodig is dat ook ingezet kan worden voor specifieke onderhoudswerkzaamheden. Werkzaamheden waarvoor reeds Sim-subsidie is verleend mogen uiteraard niet nogmaals opgevoerd worden.</t>
  </si>
  <si>
    <t>Beperkingen t.a.v. maximale subsidiabele kosten</t>
  </si>
  <si>
    <t xml:space="preserve">Voor sommige posten in de ‘staart’ (onderaan het invulblad) gelden beperkingen ten aanzien van het maximaal te subsidiëren percentage. Deze maximale percentages vindt u in de Leidraad subsidiabele instandhoudingskosten. Wat betreft de maximum percentages uit hoofdstuk 2 van de Leidraad geldt voor grote restauraties standaard het laagste percentage uit tabel 3, namelijk 10% voor plankosten (incl. aanvullende stukken) en begeleidingskosten samen. </t>
  </si>
  <si>
    <t>Staat er een rood driehoekje rechtsboven in een cel? Dan is er een verborgen toelichting opgenomen. Door met de cursor op het driehoekje te gaan staan, kunt u die toelichting lezen.</t>
  </si>
  <si>
    <t>Enkele cellen geven een waarschuwing bij het overschrijden van een bepaald bedrag of percentage. De cel zal, bij het negeren van de waarschuwing, oranje kleuren en geeft daarmee aan dat de ingevoerde waarde afwijkt van de maximale waarde die in de Leidraad wordt genoemd.</t>
  </si>
  <si>
    <t xml:space="preserve">U vult de basisgegevens van het rijksmonument en deze begroting in de grijze blokken in, boven in het invulblad. </t>
  </si>
  <si>
    <t>Heeft het model betrekking op meerdere zelfstandige onderdelen of vakken van een groen monument? Vul dan bovenaan elk invulblad duidelijk in om welk onderdeel of vak het gaat, met verwijzing naar de door u meegestuurde overzichtskaart.</t>
  </si>
  <si>
    <t>Directe kosten (paragraaf 92 van de Leidraad)</t>
  </si>
  <si>
    <t>Let op: als u onderhoudswerkzaamheden opvoert, dan zijn de maximumfrequenties voor onderhoud uit de Leidraad daarop van toepassing. Beslaat uw activiteitenperiode meerdere jaren, dan moet u deze werkzaamheden uitsplitsen per jaar. Gebruik daarvoor de vrije regels onder de vooraf ingevulde restauratiewerkzaamheden. Voor elke keer dat de werkzaamheden worden uitgevoerd, vult u een aparte regel in.</t>
  </si>
  <si>
    <t>Aan het eind van de begroting zijn posten opgenomen voor groot materieel. Deze kunnen alleen worden opgevoerd als het gebruik ervan dient ten behoeve van volgens paragraaf 92 van de Leidraad subsidiabele werkzaamheden en als de kosten niet al zijn verwerkt in de daarboven ingevulde werkzaamheden. Bij de post 'Groot materieel' geeft u in de linker kolom aan bij welke werkzaamheid elders in de begroting de hier opgevoerde materieelkosten horen.</t>
  </si>
  <si>
    <t>Indirecte kosten/staartkosten</t>
  </si>
  <si>
    <t xml:space="preserve">In de staart onderaan de begroting voert u o.a. de van toepassing zijnde percentages in voor onvoorzien, directiekosten, leges en btw in. Er is geen aparte regel voor het toepassen van indexering. Bij het invullen van de directe kosten dient u een realistische inschatting te maken van de kosten. </t>
  </si>
  <si>
    <t>Voor directiekosten gelden maximaal te subsidiëren percentages zoals opgenomen in de Leidraad subsidiabele instandhoudingskosten. Wat betreft de maximum percentages uit hoofdstuk 2 van de Leidraad geldt voor grote restauraties standaard het laagste percentage uit tabel 3, namelijk 10% voor plankosten (incl. aanvullende stukken) en begeleidingskosten samen.</t>
  </si>
  <si>
    <t>De kosten van een accountantsonderzoek en -verklaring zijn subsidiabel bij subsidiebedragen van €300.000,- of meer, tot een maximum van €5.000,- (inclusief btw).</t>
  </si>
  <si>
    <t>Het kan zijn dat u de omzetbelasting geheel of gedeeltelijk kunt terugvorderen. Als dat zo is, vult u dan in procenten het deel in dat u kunt terugvorderen, zonder min-teken.</t>
  </si>
  <si>
    <t>Let op: kunt u de volledige 21% btw terugvorderen, dan vult u hier 100% in.</t>
  </si>
  <si>
    <t>Mocht u bij het invullen van dit model nog vragen hebben, stuurt u die dan naar info@cultureelerfgoed.nl</t>
  </si>
  <si>
    <t>Voor de aanvraagronde van 2026 geldt een maximum subsidiabel uurloon van € 56,30 exclusief algemene kosten, winst en risico en btw. Tijdens de beoordeling zal gecontroleerd worden of het uurtarief voldoet aan dit maximale subsidiabele uurtarief. Dit tarief geldt voor de gehele activiteitenperiode. Voor volgende aanvraagrondes kan dit uurloon aangepast worden. Het maximaal subsidiabele uurloon per ronde staat op de website www.cultureelerfgoed.nl.</t>
  </si>
  <si>
    <t>Provincie Zeeland standaardbegrotingsmodel groen monument (versie september 2026)</t>
  </si>
  <si>
    <t>Berekening subsidiabele kosten</t>
  </si>
  <si>
    <t>Specifieke opmerking of de reden waarom de kosten niet subsidiabel zijn of zijn aangepast
(in te vullen door de Provincie Zeeland)</t>
  </si>
  <si>
    <t>Vraagt u restauratiesubsidie aan voor een samenstel van groene monumenten, of betreft uw aanvraag een grote aanleg die u ten behoeve van het beheer heeft verdeeld in meerdere vakken, dan kunt u de verschillende invulbladen in dit model gebruiken voor de verschillende groene monumenten of vakken. Geeft u daarbij steeds duidelijk aan welk rijksmonument of vak elk tabblad betreft, met een verwijzing naar de door u meegestuurde overzichtskaart. Mocht u behoefte hebben aan meer invulbladen, neem dan contact op met de Infodesk van de Rijksdienst voor het Cultureel Erfgoed via ergoed@zeeland.nl</t>
  </si>
  <si>
    <t>In te vullen door medewerker Provincie</t>
  </si>
  <si>
    <t xml:space="preserve">Handleiding voor het invullen van het Standaard begrotingsmodel groene rijksmonumenten provincie Zeeland </t>
  </si>
  <si>
    <t>Dit begrotingsmodel ten behoeve van het aanvragen van restauratiesubsidie voor een groen monument of groene monumenten is vastgesteld op grond van artikel 5.1.1, lid e, onder 3, van de Subsidieregeling groene rijksmonumenten provincie Zeeland.</t>
  </si>
  <si>
    <r>
      <t>U vult per werkzaamheid de daarbij behorende hoeveelheden en kosten van arbeid, materiaal, materieel en eventuele stelposten in. Let op: de bedragen voor arbeid in de begroting worden automatisch aangepast aan het door u gekozen standaard uurtarief. De bij het aantal te gebruiken eenheid staat in kolom Eenheid: m1 (m</t>
    </r>
    <r>
      <rPr>
        <vertAlign val="superscript"/>
        <sz val="10"/>
        <rFont val="Verdana"/>
        <family val="2"/>
      </rPr>
      <t>1</t>
    </r>
    <r>
      <rPr>
        <sz val="10"/>
        <rFont val="Verdana"/>
        <family val="2"/>
      </rPr>
      <t xml:space="preserve"> strekkende meter), m2 (m</t>
    </r>
    <r>
      <rPr>
        <vertAlign val="superscript"/>
        <sz val="10"/>
        <rFont val="Verdana"/>
        <family val="2"/>
      </rPr>
      <t>2</t>
    </r>
    <r>
      <rPr>
        <sz val="10"/>
        <rFont val="Verdana"/>
        <family val="2"/>
      </rPr>
      <t xml:space="preserve"> vierkante meter), m3 (m</t>
    </r>
    <r>
      <rPr>
        <vertAlign val="superscript"/>
        <sz val="10"/>
        <rFont val="Verdana"/>
        <family val="2"/>
      </rPr>
      <t>3</t>
    </r>
    <r>
      <rPr>
        <sz val="10"/>
        <rFont val="Verdana"/>
        <family val="2"/>
      </rPr>
      <t xml:space="preserve"> kubieke meter), post, st (stuks), stpst (stelpost), dag, wk (week), vr (vracht), off (offerte), are, ha (hectare).</t>
    </r>
  </si>
  <si>
    <t>U kunt invulregels die u niet nodig heeft verbergen: u selecteert de regels en klikt vervolgens met de rechtermuisknop en kiest voor "verbergen". Ook zijn er per element verborgen regels voor het geval u méér ruimte nodig heeft dan het standaard aantal regels. Om deze verborgen regels, herkenbaar aan de niet doorlopende regelnummering in de linker kantlijn, weer zichtbaar en daarmee bruikbaar te maken, selecteert u de regel voor en na de verborgen regels. U klikt vervolgens met de rechtermuisknop en kiest voor "zichtbaar maken". Is het aantal regels nog steeds niet toereikend? Neemt u dan contact op met de Provincie Zeeland via erfgoed@zeeland.nl.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</si>
</sst>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2" formatCode="_ &quot;€&quot;\ * #,##0_ ;_ &quot;€&quot;\ * \-#,##0_ ;_ &quot;€&quot;\ * &quot;-&quot;_ ;_ @_ "/>
    <numFmt numFmtId="44" formatCode="_ &quot;€&quot;\ * #,##0.00_ ;_ &quot;€&quot;\ * \-#,##0.00_ ;_ &quot;€&quot;\ * &quot;-&quot;??_ ;_ @_ "/>
    <numFmt numFmtId="43" formatCode="_ * #,##0.00_ ;_ * \-#,##0.00_ ;_ * &quot;-&quot;??_ ;_ @_ "/>
    <numFmt numFmtId="164" formatCode="0.0000"/>
    <numFmt numFmtId="165" formatCode="#,##0.00_ ;\-#,##0.00\ "/>
    <numFmt numFmtId="166" formatCode="_(&quot;€&quot;\ * #,##0.00_);_(&quot;€&quot;\ * \(#,##0.00\);_(&quot;€&quot;\ * &quot;-&quot;??_);_(@_)"/>
  </numFmts>
  <fonts count="21" x14ac:knownFonts="1">
    <font>
      <sz val="10"/>
      <name val="Arial"/>
    </font>
    <font>
      <sz val="10"/>
      <color theme="1"/>
      <name val="Verdana"/>
      <family val="2"/>
    </font>
    <font>
      <sz val="10"/>
      <color theme="1"/>
      <name val="Verdana"/>
      <family val="2"/>
    </font>
    <font>
      <sz val="10"/>
      <name val="Arial"/>
      <family val="2"/>
    </font>
    <font>
      <sz val="10"/>
      <name val="Verdana"/>
      <family val="2"/>
    </font>
    <font>
      <sz val="10"/>
      <color rgb="FFFF0000"/>
      <name val="Verdana"/>
      <family val="2"/>
    </font>
    <font>
      <b/>
      <sz val="12"/>
      <name val="Verdana"/>
      <family val="2"/>
    </font>
    <font>
      <b/>
      <sz val="10"/>
      <name val="Verdana"/>
      <family val="2"/>
    </font>
    <font>
      <sz val="10"/>
      <color theme="5" tint="0.59999389629810485"/>
      <name val="Verdana"/>
      <family val="2"/>
    </font>
    <font>
      <i/>
      <sz val="10"/>
      <name val="Verdana"/>
      <family val="2"/>
    </font>
    <font>
      <sz val="9"/>
      <color indexed="81"/>
      <name val="Verdana"/>
      <family val="2"/>
    </font>
    <font>
      <sz val="10"/>
      <name val="Arial"/>
      <family val="2"/>
    </font>
    <font>
      <u/>
      <sz val="10"/>
      <color theme="10"/>
      <name val="Arial"/>
      <family val="2"/>
    </font>
    <font>
      <i/>
      <u/>
      <sz val="10"/>
      <color theme="10"/>
      <name val="Verdana"/>
      <family val="2"/>
    </font>
    <font>
      <b/>
      <sz val="10"/>
      <color theme="1"/>
      <name val="Verdana"/>
      <family val="2"/>
    </font>
    <font>
      <b/>
      <sz val="9"/>
      <color indexed="81"/>
      <name val="Tahoma"/>
      <family val="2"/>
    </font>
    <font>
      <sz val="12"/>
      <color theme="1"/>
      <name val="Calibri"/>
      <family val="2"/>
      <scheme val="minor"/>
    </font>
    <font>
      <sz val="12"/>
      <color theme="0"/>
      <name val="Calibri"/>
      <family val="2"/>
      <scheme val="minor"/>
    </font>
    <font>
      <sz val="11"/>
      <name val="Calibri"/>
      <family val="2"/>
    </font>
    <font>
      <u/>
      <sz val="10"/>
      <name val="Arial"/>
      <family val="2"/>
    </font>
    <font>
      <vertAlign val="superscript"/>
      <sz val="10"/>
      <name val="Verdana"/>
      <family val="2"/>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24994659260841701"/>
        <bgColor indexed="64"/>
      </patternFill>
    </fill>
    <fill>
      <patternFill patternType="solid">
        <fgColor theme="4" tint="0.39997558519241921"/>
        <bgColor indexed="65"/>
      </patternFill>
    </fill>
    <fill>
      <patternFill patternType="solid">
        <fgColor theme="6"/>
      </patternFill>
    </fill>
    <fill>
      <patternFill patternType="solid">
        <fgColor theme="8" tint="0.39997558519241921"/>
        <bgColor indexed="65"/>
      </patternFill>
    </fill>
    <fill>
      <patternFill patternType="solid">
        <fgColor theme="9" tint="0.59999389629810485"/>
        <bgColor indexed="65"/>
      </patternFill>
    </fill>
    <fill>
      <patternFill patternType="solid">
        <fgColor theme="5" tint="0.79998168889431442"/>
        <bgColor indexed="64"/>
      </patternFill>
    </fill>
  </fills>
  <borders count="30">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s>
  <cellStyleXfs count="13">
    <xf numFmtId="0" fontId="0" fillId="0" borderId="0"/>
    <xf numFmtId="0" fontId="3" fillId="0" borderId="0"/>
    <xf numFmtId="0" fontId="2" fillId="0" borderId="0"/>
    <xf numFmtId="0" fontId="1" fillId="0" borderId="0"/>
    <xf numFmtId="44"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2" fillId="0" borderId="0" applyNumberFormat="0" applyFill="0" applyBorder="0" applyAlignment="0" applyProtection="0"/>
    <xf numFmtId="166" fontId="3" fillId="0" borderId="0" applyFont="0" applyFill="0" applyBorder="0" applyAlignment="0" applyProtection="0"/>
    <xf numFmtId="0" fontId="16" fillId="6" borderId="0" applyNumberFormat="0" applyBorder="0" applyAlignment="0" applyProtection="0"/>
    <xf numFmtId="0" fontId="17"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cellStyleXfs>
  <cellXfs count="288">
    <xf numFmtId="0" fontId="0" fillId="0" borderId="0" xfId="0"/>
    <xf numFmtId="4" fontId="4" fillId="0" borderId="1" xfId="0" applyNumberFormat="1" applyFont="1" applyBorder="1" applyAlignment="1">
      <alignment vertical="top" wrapText="1"/>
    </xf>
    <xf numFmtId="4" fontId="4" fillId="0" borderId="1" xfId="0" applyNumberFormat="1" applyFont="1" applyBorder="1" applyAlignment="1" applyProtection="1">
      <alignment vertical="top" wrapText="1"/>
      <protection locked="0"/>
    </xf>
    <xf numFmtId="164" fontId="4" fillId="0" borderId="1" xfId="0" applyNumberFormat="1" applyFont="1" applyBorder="1" applyAlignment="1" applyProtection="1">
      <alignment vertical="top" wrapText="1"/>
      <protection locked="0"/>
    </xf>
    <xf numFmtId="0" fontId="4" fillId="0" borderId="0" xfId="0" applyFont="1" applyAlignment="1">
      <alignment vertical="top"/>
    </xf>
    <xf numFmtId="0" fontId="4" fillId="2" borderId="2" xfId="0" applyFont="1" applyFill="1" applyBorder="1" applyAlignment="1">
      <alignment vertical="top" wrapText="1"/>
    </xf>
    <xf numFmtId="0" fontId="4" fillId="0" borderId="20" xfId="0" applyFont="1" applyBorder="1" applyAlignment="1">
      <alignment vertical="top" wrapText="1"/>
    </xf>
    <xf numFmtId="0" fontId="4" fillId="0" borderId="21" xfId="0" applyFont="1" applyBorder="1" applyAlignment="1">
      <alignment vertical="top"/>
    </xf>
    <xf numFmtId="164" fontId="4" fillId="0" borderId="21" xfId="0" applyNumberFormat="1" applyFont="1" applyBorder="1" applyAlignment="1">
      <alignment vertical="top"/>
    </xf>
    <xf numFmtId="10" fontId="4" fillId="0" borderId="1" xfId="0" applyNumberFormat="1" applyFont="1" applyBorder="1" applyAlignment="1">
      <alignment vertical="top" wrapText="1"/>
    </xf>
    <xf numFmtId="164" fontId="5" fillId="4" borderId="0" xfId="0" applyNumberFormat="1" applyFont="1" applyFill="1" applyAlignment="1">
      <alignment vertical="top"/>
    </xf>
    <xf numFmtId="0" fontId="4" fillId="0" borderId="0" xfId="0" applyFont="1"/>
    <xf numFmtId="0" fontId="4" fillId="4" borderId="0" xfId="0" applyFont="1" applyFill="1"/>
    <xf numFmtId="0" fontId="4" fillId="4" borderId="14" xfId="0" applyFont="1" applyFill="1" applyBorder="1" applyAlignment="1">
      <alignment vertical="top"/>
    </xf>
    <xf numFmtId="164" fontId="4" fillId="4" borderId="14" xfId="0" applyNumberFormat="1" applyFont="1" applyFill="1" applyBorder="1" applyAlignment="1">
      <alignment vertical="top"/>
    </xf>
    <xf numFmtId="0" fontId="7" fillId="4" borderId="0" xfId="0" applyFont="1" applyFill="1"/>
    <xf numFmtId="0" fontId="4" fillId="0" borderId="1" xfId="0" applyFont="1" applyBorder="1" applyAlignment="1">
      <alignment vertical="top" wrapText="1"/>
    </xf>
    <xf numFmtId="0" fontId="7" fillId="0" borderId="2" xfId="0" applyFont="1" applyBorder="1" applyAlignment="1">
      <alignment vertical="top" wrapText="1"/>
    </xf>
    <xf numFmtId="0" fontId="4" fillId="4" borderId="24" xfId="0" applyFont="1" applyFill="1" applyBorder="1" applyAlignment="1">
      <alignment vertical="top" wrapText="1"/>
    </xf>
    <xf numFmtId="0" fontId="4" fillId="4" borderId="14" xfId="0" applyFont="1" applyFill="1" applyBorder="1" applyAlignment="1">
      <alignment vertical="top" wrapText="1"/>
    </xf>
    <xf numFmtId="164" fontId="4" fillId="4" borderId="14" xfId="0" applyNumberFormat="1" applyFont="1" applyFill="1" applyBorder="1" applyAlignment="1">
      <alignment vertical="top" wrapText="1"/>
    </xf>
    <xf numFmtId="164" fontId="7" fillId="0" borderId="2" xfId="0" applyNumberFormat="1" applyFont="1" applyBorder="1" applyAlignment="1">
      <alignment vertical="top" wrapText="1"/>
    </xf>
    <xf numFmtId="0" fontId="4" fillId="0" borderId="23" xfId="0" applyFont="1" applyBorder="1" applyAlignment="1">
      <alignment vertical="top" wrapText="1"/>
    </xf>
    <xf numFmtId="4" fontId="4" fillId="4" borderId="14" xfId="0" applyNumberFormat="1" applyFont="1" applyFill="1" applyBorder="1" applyAlignment="1">
      <alignment vertical="top" wrapText="1"/>
    </xf>
    <xf numFmtId="0" fontId="4" fillId="4" borderId="22" xfId="0" applyFont="1" applyFill="1" applyBorder="1" applyAlignment="1">
      <alignment vertical="top" wrapText="1"/>
    </xf>
    <xf numFmtId="4" fontId="4" fillId="2" borderId="2" xfId="0" applyNumberFormat="1" applyFont="1" applyFill="1" applyBorder="1" applyAlignment="1">
      <alignment vertical="top" wrapText="1"/>
    </xf>
    <xf numFmtId="4" fontId="4" fillId="0" borderId="12" xfId="0" applyNumberFormat="1" applyFont="1" applyBorder="1" applyAlignment="1">
      <alignment vertical="top" wrapText="1"/>
    </xf>
    <xf numFmtId="0" fontId="4" fillId="0" borderId="23" xfId="0" applyFont="1" applyBorder="1"/>
    <xf numFmtId="0" fontId="4" fillId="4" borderId="1" xfId="0" applyFont="1" applyFill="1" applyBorder="1" applyAlignment="1">
      <alignment vertical="top" wrapText="1"/>
    </xf>
    <xf numFmtId="0" fontId="4" fillId="0" borderId="12" xfId="0" applyFont="1" applyBorder="1" applyAlignment="1">
      <alignment vertical="top" wrapText="1"/>
    </xf>
    <xf numFmtId="0" fontId="4" fillId="4" borderId="0" xfId="0" applyFont="1" applyFill="1" applyProtection="1">
      <protection hidden="1"/>
    </xf>
    <xf numFmtId="0" fontId="4" fillId="0" borderId="0" xfId="0" applyFont="1" applyProtection="1">
      <protection hidden="1"/>
    </xf>
    <xf numFmtId="0" fontId="4" fillId="4" borderId="15" xfId="0" applyFont="1" applyFill="1" applyBorder="1" applyProtection="1">
      <protection hidden="1"/>
    </xf>
    <xf numFmtId="0" fontId="4" fillId="4" borderId="18" xfId="0" applyFont="1" applyFill="1" applyBorder="1" applyProtection="1">
      <protection hidden="1"/>
    </xf>
    <xf numFmtId="0" fontId="7" fillId="4" borderId="18" xfId="0" applyFont="1" applyFill="1" applyBorder="1" applyProtection="1">
      <protection hidden="1"/>
    </xf>
    <xf numFmtId="10" fontId="4" fillId="4" borderId="18" xfId="5" applyNumberFormat="1" applyFont="1" applyFill="1" applyBorder="1" applyProtection="1">
      <protection hidden="1"/>
    </xf>
    <xf numFmtId="10" fontId="4" fillId="4" borderId="27" xfId="5" applyNumberFormat="1" applyFont="1" applyFill="1" applyBorder="1" applyProtection="1">
      <protection hidden="1"/>
    </xf>
    <xf numFmtId="0" fontId="9" fillId="4" borderId="0" xfId="0" applyFont="1" applyFill="1" applyProtection="1">
      <protection hidden="1"/>
    </xf>
    <xf numFmtId="0" fontId="4" fillId="4" borderId="16" xfId="0" applyFont="1" applyFill="1" applyBorder="1" applyProtection="1">
      <protection hidden="1"/>
    </xf>
    <xf numFmtId="0" fontId="4" fillId="4" borderId="14" xfId="0" applyFont="1" applyFill="1" applyBorder="1" applyProtection="1">
      <protection hidden="1"/>
    </xf>
    <xf numFmtId="0" fontId="4" fillId="4" borderId="27" xfId="0" applyFont="1" applyFill="1" applyBorder="1" applyProtection="1">
      <protection hidden="1"/>
    </xf>
    <xf numFmtId="42" fontId="4" fillId="4" borderId="15" xfId="0" applyNumberFormat="1" applyFont="1" applyFill="1" applyBorder="1" applyProtection="1">
      <protection hidden="1"/>
    </xf>
    <xf numFmtId="42" fontId="4" fillId="4" borderId="0" xfId="0" applyNumberFormat="1" applyFont="1" applyFill="1" applyProtection="1">
      <protection hidden="1"/>
    </xf>
    <xf numFmtId="42" fontId="4" fillId="4" borderId="16" xfId="0" applyNumberFormat="1" applyFont="1" applyFill="1" applyBorder="1" applyProtection="1">
      <protection hidden="1"/>
    </xf>
    <xf numFmtId="42" fontId="4" fillId="4" borderId="14" xfId="0" applyNumberFormat="1" applyFont="1" applyFill="1" applyBorder="1" applyProtection="1">
      <protection hidden="1"/>
    </xf>
    <xf numFmtId="0" fontId="4" fillId="2" borderId="19" xfId="0" applyFont="1" applyFill="1" applyBorder="1" applyAlignment="1">
      <alignment vertical="top" wrapText="1"/>
    </xf>
    <xf numFmtId="4" fontId="4" fillId="2" borderId="19" xfId="0" applyNumberFormat="1" applyFont="1" applyFill="1" applyBorder="1" applyAlignment="1">
      <alignment vertical="top" wrapText="1"/>
    </xf>
    <xf numFmtId="0" fontId="4" fillId="2" borderId="13" xfId="0" applyFont="1" applyFill="1" applyBorder="1" applyAlignment="1">
      <alignment vertical="top" wrapText="1"/>
    </xf>
    <xf numFmtId="4" fontId="4" fillId="2" borderId="13" xfId="0" applyNumberFormat="1" applyFont="1" applyFill="1" applyBorder="1" applyAlignment="1">
      <alignment vertical="top" wrapText="1"/>
    </xf>
    <xf numFmtId="43" fontId="4" fillId="2" borderId="13" xfId="6" applyFont="1" applyFill="1" applyBorder="1" applyAlignment="1" applyProtection="1">
      <alignment vertical="top" wrapText="1"/>
    </xf>
    <xf numFmtId="3" fontId="7" fillId="2" borderId="17" xfId="0" applyNumberFormat="1" applyFont="1" applyFill="1" applyBorder="1" applyAlignment="1">
      <alignment vertical="top" wrapText="1"/>
    </xf>
    <xf numFmtId="0" fontId="4" fillId="2" borderId="17" xfId="0" applyFont="1" applyFill="1" applyBorder="1" applyAlignment="1">
      <alignment vertical="top" wrapText="1"/>
    </xf>
    <xf numFmtId="4" fontId="7" fillId="2" borderId="13" xfId="0" applyNumberFormat="1" applyFont="1" applyFill="1" applyBorder="1" applyAlignment="1">
      <alignment vertical="top" wrapText="1"/>
    </xf>
    <xf numFmtId="164" fontId="4" fillId="2" borderId="17" xfId="0" applyNumberFormat="1" applyFont="1" applyFill="1" applyBorder="1" applyAlignment="1">
      <alignment vertical="top" wrapText="1"/>
    </xf>
    <xf numFmtId="4" fontId="4" fillId="2" borderId="17" xfId="0" applyNumberFormat="1" applyFont="1" applyFill="1" applyBorder="1" applyAlignment="1">
      <alignment vertical="top" wrapText="1"/>
    </xf>
    <xf numFmtId="0" fontId="4" fillId="0" borderId="23" xfId="0" applyFont="1" applyBorder="1" applyAlignment="1">
      <alignment horizontal="center" vertical="top" wrapText="1"/>
    </xf>
    <xf numFmtId="164" fontId="4" fillId="0" borderId="23" xfId="0" applyNumberFormat="1" applyFont="1" applyBorder="1" applyAlignment="1">
      <alignment vertical="top" wrapText="1"/>
    </xf>
    <xf numFmtId="4" fontId="4" fillId="0" borderId="23" xfId="0" applyNumberFormat="1" applyFont="1" applyBorder="1" applyAlignment="1">
      <alignment vertical="top" wrapText="1"/>
    </xf>
    <xf numFmtId="0" fontId="4" fillId="0" borderId="12" xfId="0" applyFont="1" applyBorder="1" applyAlignment="1" applyProtection="1">
      <alignment horizontal="center" vertical="top" wrapText="1"/>
      <protection locked="0"/>
    </xf>
    <xf numFmtId="0" fontId="4" fillId="0" borderId="12" xfId="0" applyFont="1" applyBorder="1" applyAlignment="1" applyProtection="1">
      <alignment vertical="top" wrapText="1"/>
      <protection locked="0"/>
    </xf>
    <xf numFmtId="4" fontId="4" fillId="0" borderId="12" xfId="0" applyNumberFormat="1" applyFont="1" applyBorder="1" applyAlignment="1" applyProtection="1">
      <alignment vertical="top" wrapText="1"/>
      <protection locked="0"/>
    </xf>
    <xf numFmtId="4" fontId="4" fillId="0" borderId="23" xfId="0" applyNumberFormat="1" applyFont="1" applyBorder="1" applyAlignment="1" applyProtection="1">
      <alignment vertical="top" wrapText="1"/>
      <protection locked="0"/>
    </xf>
    <xf numFmtId="0" fontId="4" fillId="0" borderId="23" xfId="0" applyFont="1" applyBorder="1" applyAlignment="1" applyProtection="1">
      <alignment vertical="top" wrapText="1"/>
      <protection locked="0"/>
    </xf>
    <xf numFmtId="0" fontId="4" fillId="0" borderId="23" xfId="0" applyFont="1" applyBorder="1" applyAlignment="1" applyProtection="1">
      <alignment horizontal="center" vertical="top" wrapText="1"/>
      <protection locked="0"/>
    </xf>
    <xf numFmtId="164" fontId="4" fillId="0" borderId="12" xfId="0" applyNumberFormat="1" applyFont="1" applyBorder="1" applyAlignment="1" applyProtection="1">
      <alignment vertical="top" wrapText="1"/>
      <protection locked="0"/>
    </xf>
    <xf numFmtId="0" fontId="4" fillId="0" borderId="17" xfId="0" applyFont="1" applyBorder="1" applyAlignment="1">
      <alignment vertical="top" wrapText="1"/>
    </xf>
    <xf numFmtId="164" fontId="4" fillId="0" borderId="17" xfId="0" applyNumberFormat="1" applyFont="1" applyBorder="1" applyAlignment="1">
      <alignment vertical="top" wrapText="1"/>
    </xf>
    <xf numFmtId="4" fontId="4" fillId="0" borderId="2" xfId="0" applyNumberFormat="1" applyFont="1" applyBorder="1" applyAlignment="1">
      <alignment vertical="top" wrapText="1"/>
    </xf>
    <xf numFmtId="0" fontId="7" fillId="0" borderId="17" xfId="0" applyFont="1" applyBorder="1" applyAlignment="1">
      <alignment horizontal="center" vertical="top" wrapText="1"/>
    </xf>
    <xf numFmtId="0" fontId="4" fillId="0" borderId="14" xfId="0" applyFont="1" applyBorder="1" applyAlignment="1">
      <alignment vertical="top"/>
    </xf>
    <xf numFmtId="0" fontId="4" fillId="0" borderId="24" xfId="0" applyFont="1" applyBorder="1" applyAlignment="1">
      <alignment vertical="top"/>
    </xf>
    <xf numFmtId="0" fontId="7" fillId="4" borderId="25" xfId="0" applyFont="1" applyFill="1" applyBorder="1"/>
    <xf numFmtId="0" fontId="7" fillId="4" borderId="24" xfId="0" applyFont="1" applyFill="1" applyBorder="1"/>
    <xf numFmtId="0" fontId="4" fillId="4" borderId="24" xfId="0" applyFont="1" applyFill="1" applyBorder="1"/>
    <xf numFmtId="0" fontId="4" fillId="4" borderId="26" xfId="0" applyFont="1" applyFill="1" applyBorder="1"/>
    <xf numFmtId="0" fontId="4" fillId="4" borderId="15" xfId="0" applyFont="1" applyFill="1" applyBorder="1"/>
    <xf numFmtId="0" fontId="4" fillId="4" borderId="18" xfId="0" applyFont="1" applyFill="1" applyBorder="1"/>
    <xf numFmtId="0" fontId="7" fillId="0" borderId="6" xfId="0" applyFont="1" applyBorder="1" applyAlignment="1">
      <alignment vertical="top" wrapText="1"/>
    </xf>
    <xf numFmtId="0" fontId="4" fillId="0" borderId="6" xfId="0" applyFont="1" applyBorder="1" applyAlignment="1">
      <alignment vertical="top" wrapText="1"/>
    </xf>
    <xf numFmtId="0" fontId="9" fillId="4" borderId="15" xfId="0" applyFont="1" applyFill="1" applyBorder="1"/>
    <xf numFmtId="0" fontId="7" fillId="4" borderId="15" xfId="0" applyFont="1" applyFill="1" applyBorder="1"/>
    <xf numFmtId="0" fontId="7" fillId="4" borderId="18" xfId="0" applyFont="1" applyFill="1" applyBorder="1"/>
    <xf numFmtId="44" fontId="4" fillId="4" borderId="15" xfId="4" applyFont="1" applyFill="1" applyBorder="1" applyProtection="1"/>
    <xf numFmtId="44" fontId="4" fillId="4" borderId="0" xfId="4" applyFont="1" applyFill="1" applyBorder="1" applyProtection="1"/>
    <xf numFmtId="10" fontId="4" fillId="4" borderId="18" xfId="0" applyNumberFormat="1" applyFont="1" applyFill="1" applyBorder="1"/>
    <xf numFmtId="10" fontId="4" fillId="4" borderId="0" xfId="5" applyNumberFormat="1" applyFont="1" applyFill="1" applyBorder="1" applyProtection="1"/>
    <xf numFmtId="165" fontId="4" fillId="0" borderId="1" xfId="0" applyNumberFormat="1" applyFont="1" applyBorder="1" applyAlignment="1">
      <alignment vertical="top" wrapText="1"/>
    </xf>
    <xf numFmtId="0" fontId="4" fillId="0" borderId="9" xfId="0" applyFont="1" applyBorder="1" applyAlignment="1">
      <alignment vertical="top" wrapText="1"/>
    </xf>
    <xf numFmtId="10" fontId="4" fillId="0" borderId="12" xfId="0" applyNumberFormat="1" applyFont="1" applyBorder="1" applyAlignment="1">
      <alignment vertical="top" wrapText="1"/>
    </xf>
    <xf numFmtId="0" fontId="4" fillId="4" borderId="16" xfId="0" applyFont="1" applyFill="1" applyBorder="1"/>
    <xf numFmtId="0" fontId="4" fillId="4" borderId="14" xfId="0" applyFont="1" applyFill="1" applyBorder="1"/>
    <xf numFmtId="0" fontId="4" fillId="4" borderId="27" xfId="0" applyFont="1" applyFill="1" applyBorder="1"/>
    <xf numFmtId="43" fontId="4" fillId="0" borderId="1" xfId="0" applyNumberFormat="1" applyFont="1" applyBorder="1" applyAlignment="1">
      <alignment vertical="top" wrapText="1"/>
    </xf>
    <xf numFmtId="44" fontId="4" fillId="4" borderId="16" xfId="4" applyFont="1" applyFill="1" applyBorder="1" applyProtection="1"/>
    <xf numFmtId="44" fontId="4" fillId="4" borderId="14" xfId="4" applyFont="1" applyFill="1" applyBorder="1" applyProtection="1"/>
    <xf numFmtId="10" fontId="4" fillId="4" borderId="27" xfId="0" applyNumberFormat="1" applyFont="1" applyFill="1" applyBorder="1"/>
    <xf numFmtId="0" fontId="4" fillId="4" borderId="6" xfId="0" applyFont="1" applyFill="1" applyBorder="1"/>
    <xf numFmtId="0" fontId="4" fillId="4" borderId="9" xfId="0" applyFont="1" applyFill="1" applyBorder="1"/>
    <xf numFmtId="0" fontId="4" fillId="0" borderId="28" xfId="0" applyFont="1" applyBorder="1" applyAlignment="1">
      <alignment vertical="top" wrapText="1"/>
    </xf>
    <xf numFmtId="4" fontId="4" fillId="2" borderId="12" xfId="0" applyNumberFormat="1" applyFont="1" applyFill="1" applyBorder="1" applyAlignment="1">
      <alignment vertical="top" wrapText="1"/>
    </xf>
    <xf numFmtId="0" fontId="4" fillId="5" borderId="11" xfId="0" applyFont="1" applyFill="1" applyBorder="1" applyAlignment="1">
      <alignment vertical="top" wrapText="1"/>
    </xf>
    <xf numFmtId="0" fontId="12" fillId="4" borderId="14" xfId="7" applyFill="1" applyBorder="1" applyProtection="1"/>
    <xf numFmtId="0" fontId="4" fillId="4" borderId="3" xfId="0" applyFont="1" applyFill="1" applyBorder="1"/>
    <xf numFmtId="0" fontId="7" fillId="4" borderId="4" xfId="0" applyFont="1" applyFill="1" applyBorder="1"/>
    <xf numFmtId="0" fontId="4" fillId="4" borderId="4" xfId="0" applyFont="1" applyFill="1" applyBorder="1"/>
    <xf numFmtId="0" fontId="4" fillId="4" borderId="5" xfId="0" applyFont="1" applyFill="1" applyBorder="1"/>
    <xf numFmtId="44" fontId="7" fillId="4" borderId="7" xfId="0" applyNumberFormat="1" applyFont="1" applyFill="1" applyBorder="1"/>
    <xf numFmtId="0" fontId="4" fillId="4" borderId="7" xfId="0" applyFont="1" applyFill="1" applyBorder="1"/>
    <xf numFmtId="0" fontId="4" fillId="4" borderId="8" xfId="0" applyFont="1" applyFill="1" applyBorder="1"/>
    <xf numFmtId="0" fontId="7" fillId="4" borderId="7" xfId="0" applyFont="1" applyFill="1" applyBorder="1"/>
    <xf numFmtId="44" fontId="7" fillId="4" borderId="10" xfId="4" applyFont="1" applyFill="1" applyBorder="1"/>
    <xf numFmtId="0" fontId="4" fillId="4" borderId="10" xfId="0" applyFont="1" applyFill="1" applyBorder="1"/>
    <xf numFmtId="0" fontId="4" fillId="4" borderId="11" xfId="0" applyFont="1" applyFill="1" applyBorder="1"/>
    <xf numFmtId="4" fontId="7" fillId="0" borderId="2" xfId="0" applyNumberFormat="1" applyFont="1" applyBorder="1" applyAlignment="1">
      <alignment vertical="top" wrapText="1"/>
    </xf>
    <xf numFmtId="0" fontId="7" fillId="4" borderId="24" xfId="0" applyFont="1" applyFill="1" applyBorder="1" applyAlignment="1">
      <alignment vertical="top"/>
    </xf>
    <xf numFmtId="0" fontId="4" fillId="0" borderId="29" xfId="0" applyFont="1" applyBorder="1" applyAlignment="1">
      <alignment vertical="top" wrapText="1"/>
    </xf>
    <xf numFmtId="4" fontId="4" fillId="0" borderId="29" xfId="0" applyNumberFormat="1" applyFont="1" applyBorder="1" applyAlignment="1">
      <alignment vertical="top" wrapText="1"/>
    </xf>
    <xf numFmtId="0" fontId="4" fillId="4" borderId="0" xfId="0" applyFont="1" applyFill="1" applyAlignment="1" applyProtection="1">
      <alignment vertical="top"/>
      <protection locked="0"/>
    </xf>
    <xf numFmtId="0" fontId="7" fillId="0" borderId="13" xfId="0" applyFont="1" applyBorder="1" applyAlignment="1">
      <alignment vertical="top"/>
    </xf>
    <xf numFmtId="0" fontId="4" fillId="2" borderId="13" xfId="0" applyFont="1" applyFill="1" applyBorder="1" applyAlignment="1" applyProtection="1">
      <alignment vertical="top" wrapText="1"/>
      <protection locked="0"/>
    </xf>
    <xf numFmtId="164" fontId="4" fillId="2" borderId="13" xfId="0" applyNumberFormat="1" applyFont="1" applyFill="1" applyBorder="1" applyAlignment="1" applyProtection="1">
      <alignment vertical="top" wrapText="1"/>
      <protection locked="0"/>
    </xf>
    <xf numFmtId="0" fontId="14" fillId="0" borderId="23" xfId="0" applyFont="1" applyBorder="1" applyAlignment="1">
      <alignment vertical="top" wrapText="1"/>
    </xf>
    <xf numFmtId="0" fontId="14" fillId="0" borderId="23" xfId="0" applyFont="1" applyBorder="1" applyAlignment="1" applyProtection="1">
      <alignment vertical="top"/>
      <protection hidden="1"/>
    </xf>
    <xf numFmtId="0" fontId="4" fillId="0" borderId="17" xfId="0" applyFont="1" applyBorder="1" applyAlignment="1">
      <alignment vertical="top"/>
    </xf>
    <xf numFmtId="0" fontId="4" fillId="0" borderId="19" xfId="0" applyFont="1" applyBorder="1" applyAlignment="1">
      <alignment vertical="top"/>
    </xf>
    <xf numFmtId="0" fontId="4" fillId="0" borderId="13" xfId="0" applyFont="1" applyBorder="1" applyAlignment="1">
      <alignment vertical="top"/>
    </xf>
    <xf numFmtId="0" fontId="4" fillId="0" borderId="13" xfId="0" applyFont="1" applyBorder="1"/>
    <xf numFmtId="0" fontId="4" fillId="0" borderId="17" xfId="0" applyFont="1" applyBorder="1"/>
    <xf numFmtId="0" fontId="4" fillId="4" borderId="23" xfId="0" applyFont="1" applyFill="1" applyBorder="1"/>
    <xf numFmtId="0" fontId="4" fillId="4" borderId="1" xfId="0" applyFont="1" applyFill="1" applyBorder="1"/>
    <xf numFmtId="10" fontId="4" fillId="4" borderId="1" xfId="0" applyNumberFormat="1" applyFont="1" applyFill="1" applyBorder="1"/>
    <xf numFmtId="10" fontId="4" fillId="0" borderId="13" xfId="0" applyNumberFormat="1" applyFont="1" applyBorder="1" applyAlignment="1">
      <alignment vertical="top"/>
    </xf>
    <xf numFmtId="10" fontId="4" fillId="0" borderId="13" xfId="5" applyNumberFormat="1" applyFont="1" applyBorder="1" applyAlignment="1">
      <alignment vertical="top"/>
    </xf>
    <xf numFmtId="43" fontId="4" fillId="0" borderId="13" xfId="0" applyNumberFormat="1" applyFont="1" applyBorder="1" applyAlignment="1">
      <alignment vertical="top"/>
    </xf>
    <xf numFmtId="0" fontId="4" fillId="4" borderId="1" xfId="0" applyFont="1" applyFill="1" applyBorder="1" applyAlignment="1" applyProtection="1">
      <alignment vertical="top"/>
      <protection hidden="1"/>
    </xf>
    <xf numFmtId="0" fontId="0" fillId="0" borderId="1" xfId="0" applyBorder="1" applyProtection="1">
      <protection hidden="1"/>
    </xf>
    <xf numFmtId="0" fontId="0" fillId="0" borderId="1" xfId="0" applyBorder="1"/>
    <xf numFmtId="9" fontId="0" fillId="0" borderId="1" xfId="0" applyNumberFormat="1" applyBorder="1"/>
    <xf numFmtId="2" fontId="4" fillId="2" borderId="17" xfId="0" applyNumberFormat="1" applyFont="1" applyFill="1" applyBorder="1" applyAlignment="1">
      <alignment vertical="top" wrapText="1"/>
    </xf>
    <xf numFmtId="0" fontId="4" fillId="4" borderId="0" xfId="0" applyFont="1" applyFill="1" applyAlignment="1">
      <alignment vertical="top"/>
    </xf>
    <xf numFmtId="0" fontId="7" fillId="4" borderId="2" xfId="0" applyFont="1" applyFill="1" applyBorder="1" applyAlignment="1">
      <alignment vertical="top" wrapText="1"/>
    </xf>
    <xf numFmtId="0" fontId="7" fillId="4" borderId="2" xfId="0" applyFont="1" applyFill="1" applyBorder="1" applyAlignment="1">
      <alignment horizontal="left" vertical="top" wrapText="1"/>
    </xf>
    <xf numFmtId="0" fontId="4" fillId="10" borderId="2" xfId="0" applyFont="1" applyFill="1" applyBorder="1" applyAlignment="1">
      <alignment horizontal="left" vertical="top" wrapText="1"/>
    </xf>
    <xf numFmtId="15" fontId="4" fillId="10" borderId="2" xfId="0" applyNumberFormat="1" applyFont="1" applyFill="1" applyBorder="1" applyAlignment="1">
      <alignment horizontal="left" vertical="top" wrapText="1"/>
    </xf>
    <xf numFmtId="0" fontId="4" fillId="4" borderId="0" xfId="0" applyFont="1" applyFill="1" applyAlignment="1">
      <alignment vertical="top" wrapText="1"/>
    </xf>
    <xf numFmtId="0" fontId="7" fillId="0" borderId="6" xfId="0" applyFont="1" applyBorder="1" applyAlignment="1" applyProtection="1">
      <alignment vertical="top" wrapText="1"/>
      <protection locked="0"/>
    </xf>
    <xf numFmtId="164" fontId="4" fillId="4" borderId="0" xfId="0" applyNumberFormat="1" applyFont="1" applyFill="1" applyAlignment="1">
      <alignment vertical="top"/>
    </xf>
    <xf numFmtId="0" fontId="4" fillId="4" borderId="0" xfId="0" applyFont="1" applyFill="1" applyAlignment="1">
      <alignment vertical="top"/>
    </xf>
    <xf numFmtId="0" fontId="4" fillId="0" borderId="23" xfId="0" applyFont="1" applyBorder="1" applyAlignment="1">
      <alignment vertical="top" wrapText="1"/>
    </xf>
    <xf numFmtId="0" fontId="4" fillId="0" borderId="6" xfId="0" applyFont="1" applyBorder="1" applyAlignment="1">
      <alignment vertical="top" wrapText="1"/>
    </xf>
    <xf numFmtId="0" fontId="4" fillId="2" borderId="9" xfId="0" applyFont="1" applyFill="1" applyBorder="1" applyAlignment="1">
      <alignment vertical="top" wrapText="1"/>
    </xf>
    <xf numFmtId="0" fontId="4" fillId="2" borderId="10" xfId="0" applyFont="1" applyFill="1" applyBorder="1" applyAlignment="1">
      <alignment vertical="top" wrapText="1"/>
    </xf>
    <xf numFmtId="0" fontId="4" fillId="0" borderId="1" xfId="0" applyFont="1" applyBorder="1" applyAlignment="1" applyProtection="1">
      <alignment vertical="top" wrapText="1"/>
      <protection locked="0"/>
    </xf>
    <xf numFmtId="0" fontId="4" fillId="0" borderId="1" xfId="0" applyFont="1" applyBorder="1" applyAlignment="1" applyProtection="1">
      <alignment horizontal="center" vertical="top" wrapText="1"/>
      <protection locked="0"/>
    </xf>
    <xf numFmtId="0" fontId="7" fillId="0" borderId="8" xfId="0" applyFont="1" applyBorder="1" applyAlignment="1" applyProtection="1">
      <alignment vertical="top" wrapText="1"/>
      <protection locked="0"/>
    </xf>
    <xf numFmtId="49" fontId="4" fillId="2" borderId="2" xfId="0" applyNumberFormat="1" applyFont="1" applyFill="1" applyBorder="1" applyAlignment="1" applyProtection="1">
      <alignment vertical="top" wrapText="1"/>
      <protection locked="0"/>
    </xf>
    <xf numFmtId="49" fontId="4" fillId="0" borderId="2" xfId="0" applyNumberFormat="1" applyFont="1" applyBorder="1" applyAlignment="1" applyProtection="1">
      <alignment vertical="top" wrapText="1"/>
      <protection locked="0"/>
    </xf>
    <xf numFmtId="0" fontId="4" fillId="4" borderId="0" xfId="0" applyFont="1" applyFill="1" applyBorder="1" applyAlignment="1">
      <alignment vertical="top" wrapText="1"/>
    </xf>
    <xf numFmtId="0" fontId="7" fillId="4" borderId="0" xfId="0" applyFont="1" applyFill="1" applyAlignment="1">
      <alignment vertical="top" wrapText="1"/>
    </xf>
    <xf numFmtId="0" fontId="4" fillId="4" borderId="0" xfId="0" applyFont="1" applyFill="1" applyBorder="1" applyAlignment="1">
      <alignment vertical="top"/>
    </xf>
    <xf numFmtId="0" fontId="4" fillId="4" borderId="0" xfId="0" applyFont="1" applyFill="1" applyAlignment="1">
      <alignment vertical="top" wrapText="1"/>
    </xf>
    <xf numFmtId="0" fontId="4" fillId="0" borderId="0" xfId="0" applyFont="1" applyBorder="1" applyAlignment="1">
      <alignment vertical="top" wrapText="1"/>
    </xf>
    <xf numFmtId="0" fontId="4" fillId="0" borderId="6" xfId="0" applyFont="1" applyBorder="1" applyAlignment="1" applyProtection="1">
      <alignment vertical="top" wrapText="1"/>
      <protection locked="0"/>
    </xf>
    <xf numFmtId="0" fontId="4" fillId="0" borderId="8" xfId="0" applyFont="1" applyBorder="1" applyAlignment="1" applyProtection="1">
      <alignment vertical="top" wrapText="1"/>
      <protection locked="0"/>
    </xf>
    <xf numFmtId="0" fontId="4" fillId="4" borderId="0" xfId="0" applyFont="1" applyFill="1" applyAlignment="1">
      <alignment vertical="center"/>
    </xf>
    <xf numFmtId="0" fontId="4" fillId="4" borderId="0" xfId="0" applyFont="1" applyFill="1" applyAlignment="1">
      <alignment vertical="center" wrapText="1"/>
    </xf>
    <xf numFmtId="0" fontId="18" fillId="4" borderId="0" xfId="0" applyFont="1" applyFill="1" applyAlignment="1">
      <alignment vertical="top"/>
    </xf>
    <xf numFmtId="0" fontId="4" fillId="0" borderId="0" xfId="0" applyFont="1" applyFill="1" applyAlignment="1">
      <alignment vertical="center" wrapText="1"/>
    </xf>
    <xf numFmtId="0" fontId="7" fillId="4" borderId="0" xfId="0" applyFont="1" applyFill="1" applyAlignment="1">
      <alignment vertical="center" wrapText="1"/>
    </xf>
    <xf numFmtId="0" fontId="19" fillId="4" borderId="0" xfId="7" applyFont="1" applyFill="1" applyBorder="1" applyAlignment="1">
      <alignment vertical="center" wrapText="1"/>
    </xf>
    <xf numFmtId="0" fontId="9" fillId="4" borderId="0" xfId="0" applyFont="1" applyFill="1" applyAlignment="1">
      <alignment vertical="center" wrapText="1"/>
    </xf>
    <xf numFmtId="0" fontId="7" fillId="4" borderId="0" xfId="0" applyFont="1" applyFill="1" applyAlignment="1">
      <alignment vertical="center"/>
    </xf>
    <xf numFmtId="14" fontId="4" fillId="4" borderId="0" xfId="0" applyNumberFormat="1" applyFont="1" applyFill="1" applyAlignment="1" applyProtection="1">
      <alignment vertical="top" wrapText="1"/>
      <protection locked="0"/>
    </xf>
    <xf numFmtId="0" fontId="4" fillId="2" borderId="20" xfId="0" applyFont="1" applyFill="1" applyBorder="1" applyAlignment="1" applyProtection="1">
      <alignment vertical="top" wrapText="1"/>
      <protection locked="0"/>
    </xf>
    <xf numFmtId="0" fontId="4" fillId="0" borderId="3" xfId="0" applyFont="1" applyBorder="1" applyAlignment="1"/>
    <xf numFmtId="0" fontId="4" fillId="0" borderId="5" xfId="0" applyFont="1" applyBorder="1" applyAlignment="1"/>
    <xf numFmtId="0" fontId="4" fillId="0" borderId="3"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22" xfId="0" applyFont="1" applyBorder="1" applyAlignment="1">
      <alignment vertical="top" wrapText="1"/>
    </xf>
    <xf numFmtId="0" fontId="4" fillId="2" borderId="20" xfId="0" applyFont="1" applyFill="1" applyBorder="1" applyAlignment="1">
      <alignment vertical="top" wrapText="1"/>
    </xf>
    <xf numFmtId="0" fontId="4" fillId="2" borderId="21" xfId="0" applyFont="1" applyFill="1" applyBorder="1" applyAlignment="1">
      <alignment vertical="top" wrapText="1"/>
    </xf>
    <xf numFmtId="0" fontId="4" fillId="0" borderId="3" xfId="0" applyFont="1" applyBorder="1" applyAlignment="1">
      <alignment vertical="top"/>
    </xf>
    <xf numFmtId="0" fontId="4" fillId="0" borderId="5" xfId="0" applyFont="1" applyBorder="1" applyAlignment="1">
      <alignment vertical="top"/>
    </xf>
    <xf numFmtId="0" fontId="4" fillId="0" borderId="9" xfId="0" applyFont="1" applyBorder="1" applyAlignment="1" applyProtection="1">
      <alignment vertical="top" wrapText="1"/>
      <protection locked="0"/>
    </xf>
    <xf numFmtId="0" fontId="4" fillId="0" borderId="11" xfId="0" applyFont="1" applyBorder="1" applyAlignment="1" applyProtection="1">
      <alignment vertical="top" wrapText="1"/>
      <protection locked="0"/>
    </xf>
    <xf numFmtId="0" fontId="4" fillId="2" borderId="21" xfId="0" applyFont="1" applyFill="1" applyBorder="1" applyAlignment="1" applyProtection="1">
      <alignment vertical="top" wrapText="1"/>
      <protection locked="0"/>
    </xf>
    <xf numFmtId="0" fontId="4" fillId="2" borderId="22" xfId="0" applyFont="1" applyFill="1" applyBorder="1" applyAlignment="1" applyProtection="1">
      <alignment vertical="top" wrapText="1"/>
      <protection locked="0"/>
    </xf>
    <xf numFmtId="0" fontId="4" fillId="0" borderId="3" xfId="0" applyFont="1" applyBorder="1" applyAlignment="1" applyProtection="1">
      <alignment vertical="top" wrapText="1"/>
      <protection locked="0"/>
    </xf>
    <xf numFmtId="0" fontId="4" fillId="0" borderId="5" xfId="0" applyFont="1" applyBorder="1" applyAlignment="1" applyProtection="1">
      <alignment vertical="top" wrapText="1"/>
      <protection locked="0"/>
    </xf>
    <xf numFmtId="0" fontId="4" fillId="4" borderId="6" xfId="0" applyFont="1" applyFill="1" applyBorder="1" applyAlignment="1">
      <alignment vertical="top" wrapText="1"/>
    </xf>
    <xf numFmtId="0" fontId="4" fillId="4" borderId="8" xfId="0" applyFont="1" applyFill="1" applyBorder="1" applyAlignment="1">
      <alignment vertical="top" wrapText="1"/>
    </xf>
    <xf numFmtId="0" fontId="7" fillId="0" borderId="8" xfId="0" applyFont="1" applyBorder="1" applyAlignment="1">
      <alignment vertical="top" wrapText="1"/>
    </xf>
    <xf numFmtId="0" fontId="4" fillId="0" borderId="6" xfId="0" applyFont="1" applyBorder="1" applyAlignment="1">
      <alignment vertical="top"/>
    </xf>
    <xf numFmtId="0" fontId="4" fillId="0" borderId="8" xfId="0" applyFont="1" applyBorder="1" applyAlignment="1">
      <alignment vertical="top"/>
    </xf>
    <xf numFmtId="0" fontId="4" fillId="4" borderId="0" xfId="0" applyFont="1" applyFill="1" applyAlignment="1"/>
    <xf numFmtId="0" fontId="4" fillId="0" borderId="0" xfId="0" applyFont="1" applyAlignment="1"/>
    <xf numFmtId="0" fontId="4" fillId="4" borderId="24" xfId="0" applyFont="1" applyFill="1" applyBorder="1" applyAlignment="1" applyProtection="1">
      <alignment vertical="top" wrapText="1"/>
    </xf>
    <xf numFmtId="0" fontId="4" fillId="4" borderId="0" xfId="0" applyFont="1" applyFill="1" applyAlignment="1" applyProtection="1">
      <alignment vertical="top" wrapText="1"/>
    </xf>
    <xf numFmtId="14" fontId="4" fillId="4" borderId="0" xfId="0" applyNumberFormat="1" applyFont="1" applyFill="1" applyAlignment="1" applyProtection="1">
      <alignment vertical="top" wrapText="1"/>
    </xf>
    <xf numFmtId="0" fontId="4" fillId="4" borderId="14" xfId="0" applyFont="1" applyFill="1" applyBorder="1" applyAlignment="1" applyProtection="1">
      <alignment vertical="top" wrapText="1"/>
    </xf>
    <xf numFmtId="0" fontId="7" fillId="0" borderId="2" xfId="0" applyFont="1" applyBorder="1" applyAlignment="1" applyProtection="1">
      <alignment vertical="top" wrapText="1"/>
    </xf>
    <xf numFmtId="0" fontId="4" fillId="0" borderId="17" xfId="0" applyFont="1" applyBorder="1" applyAlignment="1" applyProtection="1">
      <alignment vertical="top" wrapText="1"/>
    </xf>
    <xf numFmtId="0" fontId="4" fillId="0" borderId="23" xfId="0" applyFont="1" applyBorder="1" applyAlignment="1" applyProtection="1">
      <alignment vertical="top" wrapText="1"/>
    </xf>
    <xf numFmtId="4" fontId="4" fillId="0" borderId="1" xfId="0" applyNumberFormat="1" applyFont="1" applyBorder="1" applyAlignment="1" applyProtection="1">
      <alignment vertical="top" wrapText="1"/>
    </xf>
    <xf numFmtId="4" fontId="4" fillId="0" borderId="12" xfId="0" applyNumberFormat="1" applyFont="1" applyBorder="1" applyAlignment="1" applyProtection="1">
      <alignment vertical="top" wrapText="1"/>
    </xf>
    <xf numFmtId="4" fontId="4" fillId="0" borderId="23" xfId="0" applyNumberFormat="1" applyFont="1" applyBorder="1" applyAlignment="1" applyProtection="1">
      <alignment vertical="top" wrapText="1"/>
    </xf>
    <xf numFmtId="2" fontId="4" fillId="2" borderId="17" xfId="0" applyNumberFormat="1" applyFont="1" applyFill="1" applyBorder="1" applyAlignment="1" applyProtection="1">
      <alignment vertical="top" wrapText="1"/>
    </xf>
    <xf numFmtId="0" fontId="4" fillId="2" borderId="22" xfId="0" applyFont="1" applyFill="1" applyBorder="1" applyAlignment="1" applyProtection="1">
      <alignment vertical="top" wrapText="1"/>
    </xf>
    <xf numFmtId="0" fontId="4" fillId="0" borderId="23" xfId="0" applyFont="1" applyBorder="1" applyAlignment="1" applyProtection="1">
      <alignment vertical="top"/>
    </xf>
    <xf numFmtId="0" fontId="4" fillId="0" borderId="29" xfId="0" applyFont="1" applyBorder="1" applyAlignment="1" applyProtection="1">
      <alignment vertical="top" wrapText="1"/>
    </xf>
    <xf numFmtId="10" fontId="4" fillId="0" borderId="29" xfId="0" applyNumberFormat="1" applyFont="1" applyBorder="1" applyAlignment="1" applyProtection="1">
      <alignment vertical="top" wrapText="1"/>
    </xf>
    <xf numFmtId="0" fontId="4" fillId="0" borderId="1" xfId="0" applyFont="1" applyBorder="1" applyAlignment="1" applyProtection="1">
      <alignment vertical="top" wrapText="1"/>
    </xf>
    <xf numFmtId="0" fontId="4" fillId="2" borderId="11" xfId="0" applyFont="1" applyFill="1" applyBorder="1" applyAlignment="1" applyProtection="1">
      <alignment vertical="top" wrapText="1"/>
    </xf>
    <xf numFmtId="10" fontId="4" fillId="0" borderId="1" xfId="0" applyNumberFormat="1" applyFont="1" applyBorder="1" applyAlignment="1" applyProtection="1">
      <alignment vertical="top" wrapText="1"/>
    </xf>
    <xf numFmtId="2" fontId="4" fillId="0" borderId="29" xfId="0" applyNumberFormat="1" applyFont="1" applyBorder="1" applyAlignment="1" applyProtection="1">
      <alignment vertical="top" wrapText="1"/>
    </xf>
    <xf numFmtId="0" fontId="4" fillId="0" borderId="23" xfId="0" applyFont="1" applyBorder="1" applyAlignment="1" applyProtection="1"/>
    <xf numFmtId="0" fontId="4" fillId="4" borderId="0" xfId="0" applyFont="1" applyFill="1" applyAlignment="1" applyProtection="1"/>
    <xf numFmtId="0" fontId="4" fillId="0" borderId="0" xfId="0" applyFont="1" applyAlignment="1" applyProtection="1"/>
    <xf numFmtId="0" fontId="7" fillId="4" borderId="0" xfId="0" applyFont="1" applyFill="1" applyAlignment="1" applyProtection="1">
      <alignment vertical="top" wrapText="1"/>
    </xf>
    <xf numFmtId="0" fontId="4" fillId="4" borderId="0" xfId="0" applyFont="1" applyFill="1" applyBorder="1" applyAlignment="1" applyProtection="1">
      <alignment vertical="top" wrapText="1"/>
    </xf>
    <xf numFmtId="0" fontId="4" fillId="0" borderId="0" xfId="0" applyFont="1" applyBorder="1" applyAlignment="1" applyProtection="1">
      <alignment vertical="top" wrapText="1"/>
    </xf>
    <xf numFmtId="164" fontId="4" fillId="2" borderId="13" xfId="0" applyNumberFormat="1" applyFont="1" applyFill="1" applyBorder="1" applyAlignment="1" applyProtection="1">
      <alignment vertical="top" wrapText="1"/>
    </xf>
    <xf numFmtId="0" fontId="4" fillId="2" borderId="21" xfId="0" applyFont="1" applyFill="1" applyBorder="1" applyAlignment="1" applyProtection="1">
      <alignment vertical="top" wrapText="1"/>
    </xf>
    <xf numFmtId="0" fontId="4" fillId="0" borderId="4" xfId="0" applyFont="1" applyBorder="1" applyAlignment="1" applyProtection="1">
      <alignment vertical="top"/>
    </xf>
    <xf numFmtId="0" fontId="7" fillId="0" borderId="7" xfId="0" applyFont="1" applyBorder="1" applyAlignment="1" applyProtection="1">
      <alignment vertical="top" wrapText="1"/>
    </xf>
    <xf numFmtId="0" fontId="4" fillId="0" borderId="10" xfId="0" applyFont="1" applyBorder="1" applyAlignment="1" applyProtection="1">
      <alignment vertical="top" wrapText="1"/>
    </xf>
    <xf numFmtId="0" fontId="4" fillId="0" borderId="4" xfId="0" applyFont="1" applyBorder="1" applyAlignment="1" applyProtection="1">
      <alignment vertical="top" wrapText="1"/>
    </xf>
    <xf numFmtId="0" fontId="4" fillId="4" borderId="7" xfId="0" applyFont="1" applyFill="1" applyBorder="1" applyAlignment="1" applyProtection="1">
      <alignment vertical="top" wrapText="1"/>
    </xf>
    <xf numFmtId="0" fontId="4" fillId="2" borderId="10" xfId="0" applyFont="1" applyFill="1" applyBorder="1" applyAlignment="1" applyProtection="1">
      <alignment vertical="top" wrapText="1"/>
    </xf>
    <xf numFmtId="0" fontId="4" fillId="0" borderId="7" xfId="0" applyFont="1" applyBorder="1" applyAlignment="1" applyProtection="1">
      <alignment vertical="top" wrapText="1"/>
    </xf>
    <xf numFmtId="0" fontId="4" fillId="0" borderId="7" xfId="0" applyFont="1" applyBorder="1" applyAlignment="1" applyProtection="1">
      <alignment vertical="top"/>
    </xf>
    <xf numFmtId="0" fontId="4" fillId="0" borderId="21" xfId="0" applyFont="1" applyBorder="1" applyAlignment="1" applyProtection="1">
      <alignment vertical="top" wrapText="1"/>
    </xf>
    <xf numFmtId="0" fontId="4" fillId="0" borderId="4" xfId="0" applyFont="1" applyBorder="1" applyAlignment="1" applyProtection="1"/>
    <xf numFmtId="49" fontId="4" fillId="2" borderId="20" xfId="0" applyNumberFormat="1" applyFont="1" applyFill="1" applyBorder="1" applyAlignment="1" applyProtection="1">
      <alignment vertical="top" wrapText="1"/>
      <protection locked="0"/>
    </xf>
    <xf numFmtId="49" fontId="4" fillId="2" borderId="21" xfId="0" applyNumberFormat="1" applyFont="1" applyFill="1" applyBorder="1" applyAlignment="1" applyProtection="1">
      <alignment vertical="top" wrapText="1"/>
      <protection locked="0"/>
    </xf>
    <xf numFmtId="49" fontId="4" fillId="2" borderId="22" xfId="0" applyNumberFormat="1" applyFont="1" applyFill="1" applyBorder="1" applyAlignment="1" applyProtection="1">
      <alignment vertical="top" wrapText="1"/>
      <protection locked="0"/>
    </xf>
    <xf numFmtId="0" fontId="4" fillId="0" borderId="22" xfId="0" applyFont="1" applyBorder="1" applyAlignment="1" applyProtection="1">
      <alignment vertical="top"/>
    </xf>
    <xf numFmtId="0" fontId="4" fillId="4" borderId="0" xfId="0" applyFont="1" applyFill="1" applyAlignment="1" applyProtection="1">
      <alignment vertical="top"/>
    </xf>
    <xf numFmtId="0" fontId="4" fillId="4" borderId="18" xfId="0" applyFont="1" applyFill="1" applyBorder="1" applyAlignment="1" applyProtection="1">
      <alignment vertical="top"/>
    </xf>
    <xf numFmtId="0" fontId="4" fillId="4" borderId="14" xfId="0" applyFont="1" applyFill="1" applyBorder="1" applyAlignment="1" applyProtection="1">
      <alignment vertical="top"/>
    </xf>
    <xf numFmtId="0" fontId="4" fillId="4" borderId="0" xfId="0" applyFont="1" applyFill="1" applyProtection="1"/>
    <xf numFmtId="0" fontId="4" fillId="0" borderId="0" xfId="0" applyFont="1" applyProtection="1"/>
    <xf numFmtId="49" fontId="4" fillId="2" borderId="21" xfId="0" applyNumberFormat="1" applyFont="1" applyFill="1" applyBorder="1" applyAlignment="1" applyProtection="1">
      <alignment vertical="top" wrapText="1"/>
    </xf>
    <xf numFmtId="49" fontId="4" fillId="0" borderId="2" xfId="0" applyNumberFormat="1" applyFont="1" applyBorder="1" applyAlignment="1" applyProtection="1">
      <alignment vertical="top" wrapText="1"/>
    </xf>
    <xf numFmtId="164" fontId="4" fillId="4" borderId="14" xfId="0" applyNumberFormat="1" applyFont="1" applyFill="1" applyBorder="1" applyAlignment="1" applyProtection="1">
      <alignment vertical="top" wrapText="1"/>
    </xf>
    <xf numFmtId="164" fontId="7" fillId="0" borderId="2" xfId="0" applyNumberFormat="1" applyFont="1" applyBorder="1" applyAlignment="1" applyProtection="1">
      <alignment vertical="top" wrapText="1"/>
    </xf>
    <xf numFmtId="164" fontId="4" fillId="0" borderId="17" xfId="0" applyNumberFormat="1" applyFont="1" applyBorder="1" applyAlignment="1" applyProtection="1">
      <alignment vertical="top" wrapText="1"/>
    </xf>
    <xf numFmtId="164" fontId="4" fillId="0" borderId="23" xfId="0" applyNumberFormat="1" applyFont="1" applyBorder="1" applyAlignment="1" applyProtection="1">
      <alignment vertical="top" wrapText="1"/>
    </xf>
    <xf numFmtId="164" fontId="4" fillId="0" borderId="1" xfId="0" applyNumberFormat="1" applyFont="1" applyBorder="1" applyAlignment="1" applyProtection="1">
      <alignment vertical="top" wrapText="1"/>
    </xf>
    <xf numFmtId="164" fontId="4" fillId="0" borderId="12" xfId="0" applyNumberFormat="1" applyFont="1" applyBorder="1" applyAlignment="1" applyProtection="1">
      <alignment vertical="top" wrapText="1"/>
    </xf>
    <xf numFmtId="164" fontId="4" fillId="0" borderId="21" xfId="0" applyNumberFormat="1" applyFont="1" applyBorder="1" applyAlignment="1" applyProtection="1">
      <alignment vertical="top"/>
    </xf>
    <xf numFmtId="164" fontId="4" fillId="4" borderId="0" xfId="0" applyNumberFormat="1" applyFont="1" applyFill="1" applyAlignment="1" applyProtection="1">
      <alignment vertical="top"/>
    </xf>
    <xf numFmtId="164" fontId="5" fillId="4" borderId="0" xfId="0" applyNumberFormat="1" applyFont="1" applyFill="1" applyAlignment="1" applyProtection="1">
      <alignment vertical="top"/>
    </xf>
    <xf numFmtId="164" fontId="4" fillId="4" borderId="14" xfId="0" applyNumberFormat="1" applyFont="1" applyFill="1" applyBorder="1" applyAlignment="1" applyProtection="1">
      <alignment vertical="top"/>
    </xf>
    <xf numFmtId="0" fontId="6" fillId="4" borderId="25" xfId="0" applyFont="1" applyFill="1" applyBorder="1" applyAlignment="1" applyProtection="1">
      <alignment vertical="top" wrapText="1"/>
    </xf>
    <xf numFmtId="0" fontId="4" fillId="4" borderId="15" xfId="0" applyFont="1" applyFill="1" applyBorder="1" applyAlignment="1" applyProtection="1">
      <alignment vertical="top" wrapText="1"/>
    </xf>
    <xf numFmtId="0" fontId="4" fillId="4" borderId="16" xfId="0" applyFont="1" applyFill="1" applyBorder="1" applyAlignment="1" applyProtection="1">
      <alignment vertical="top" wrapText="1"/>
    </xf>
    <xf numFmtId="0" fontId="7" fillId="0" borderId="1" xfId="0" applyFont="1" applyBorder="1" applyAlignment="1" applyProtection="1">
      <alignment vertical="top" wrapText="1"/>
    </xf>
    <xf numFmtId="0" fontId="8" fillId="0" borderId="12" xfId="0" applyFont="1" applyBorder="1" applyAlignment="1" applyProtection="1">
      <alignment vertical="top" wrapText="1"/>
    </xf>
    <xf numFmtId="0" fontId="7" fillId="3" borderId="13" xfId="0" applyFont="1" applyFill="1" applyBorder="1" applyAlignment="1" applyProtection="1">
      <alignment vertical="top" wrapText="1"/>
    </xf>
    <xf numFmtId="0" fontId="5" fillId="0" borderId="1" xfId="0" applyFont="1" applyBorder="1" applyAlignment="1" applyProtection="1">
      <alignment vertical="top" wrapText="1"/>
    </xf>
    <xf numFmtId="0" fontId="4" fillId="0" borderId="1" xfId="0" applyFont="1" applyBorder="1" applyAlignment="1" applyProtection="1">
      <alignment horizontal="left" vertical="top" wrapText="1"/>
    </xf>
    <xf numFmtId="0" fontId="5" fillId="0" borderId="12" xfId="0" applyFont="1" applyBorder="1" applyAlignment="1" applyProtection="1">
      <alignment vertical="top" wrapText="1"/>
    </xf>
    <xf numFmtId="0" fontId="7" fillId="2" borderId="17" xfId="0" applyFont="1" applyFill="1" applyBorder="1" applyAlignment="1" applyProtection="1">
      <alignment vertical="top" wrapText="1"/>
    </xf>
    <xf numFmtId="0" fontId="4" fillId="0" borderId="20" xfId="0" applyFont="1" applyBorder="1" applyAlignment="1" applyProtection="1">
      <alignment vertical="top" wrapText="1"/>
    </xf>
    <xf numFmtId="0" fontId="4" fillId="4" borderId="15" xfId="0" applyFont="1" applyFill="1" applyBorder="1" applyProtection="1"/>
    <xf numFmtId="0" fontId="7" fillId="4" borderId="0" xfId="0" applyFont="1" applyFill="1" applyAlignment="1">
      <alignment vertical="center"/>
    </xf>
    <xf numFmtId="0" fontId="4" fillId="4" borderId="0" xfId="0" applyFont="1" applyFill="1" applyAlignment="1">
      <alignment vertical="center"/>
    </xf>
    <xf numFmtId="0" fontId="13" fillId="4" borderId="0" xfId="7" applyFont="1" applyFill="1" applyBorder="1" applyAlignment="1" applyProtection="1">
      <alignment horizontal="left"/>
      <protection hidden="1"/>
    </xf>
    <xf numFmtId="0" fontId="7" fillId="4" borderId="25" xfId="0" applyFont="1" applyFill="1" applyBorder="1" applyAlignment="1" applyProtection="1">
      <alignment horizontal="left" vertical="top"/>
      <protection hidden="1"/>
    </xf>
    <xf numFmtId="0" fontId="7" fillId="4" borderId="24" xfId="0" applyFont="1" applyFill="1" applyBorder="1" applyAlignment="1" applyProtection="1">
      <alignment horizontal="left" vertical="top"/>
      <protection hidden="1"/>
    </xf>
    <xf numFmtId="0" fontId="7" fillId="4" borderId="26" xfId="0" applyFont="1" applyFill="1" applyBorder="1" applyAlignment="1" applyProtection="1">
      <alignment horizontal="left" vertical="top"/>
      <protection hidden="1"/>
    </xf>
    <xf numFmtId="0" fontId="9" fillId="4" borderId="25" xfId="0" applyFont="1" applyFill="1" applyBorder="1" applyAlignment="1" applyProtection="1">
      <alignment horizontal="left" wrapText="1"/>
      <protection hidden="1"/>
    </xf>
    <xf numFmtId="0" fontId="9" fillId="4" borderId="24" xfId="0" applyFont="1" applyFill="1" applyBorder="1" applyAlignment="1" applyProtection="1">
      <alignment horizontal="left" wrapText="1"/>
      <protection hidden="1"/>
    </xf>
    <xf numFmtId="0" fontId="9" fillId="4" borderId="26" xfId="0" applyFont="1" applyFill="1" applyBorder="1" applyAlignment="1" applyProtection="1">
      <alignment horizontal="left" wrapText="1"/>
      <protection hidden="1"/>
    </xf>
    <xf numFmtId="0" fontId="9" fillId="4" borderId="15" xfId="0" applyFont="1" applyFill="1" applyBorder="1" applyAlignment="1" applyProtection="1">
      <alignment horizontal="left" wrapText="1"/>
      <protection hidden="1"/>
    </xf>
    <xf numFmtId="0" fontId="9" fillId="4" borderId="0" xfId="0" applyFont="1" applyFill="1" applyAlignment="1" applyProtection="1">
      <alignment horizontal="left" wrapText="1"/>
      <protection hidden="1"/>
    </xf>
    <xf numFmtId="0" fontId="9" fillId="4" borderId="18" xfId="0" applyFont="1" applyFill="1" applyBorder="1" applyAlignment="1" applyProtection="1">
      <alignment horizontal="left" wrapText="1"/>
      <protection hidden="1"/>
    </xf>
    <xf numFmtId="0" fontId="7" fillId="4" borderId="15" xfId="0" applyFont="1" applyFill="1" applyBorder="1" applyAlignment="1" applyProtection="1">
      <alignment horizontal="left"/>
      <protection hidden="1"/>
    </xf>
    <xf numFmtId="0" fontId="7" fillId="4" borderId="0" xfId="0" applyFont="1" applyFill="1" applyAlignment="1" applyProtection="1">
      <alignment horizontal="left"/>
      <protection hidden="1"/>
    </xf>
    <xf numFmtId="0" fontId="7" fillId="0" borderId="1" xfId="0" applyFont="1" applyBorder="1" applyAlignment="1">
      <alignment horizontal="left" vertical="top" wrapText="1"/>
    </xf>
    <xf numFmtId="0" fontId="9" fillId="4" borderId="25" xfId="0" applyFont="1" applyFill="1" applyBorder="1" applyAlignment="1">
      <alignment horizontal="left" wrapText="1"/>
    </xf>
    <xf numFmtId="0" fontId="9" fillId="4" borderId="24" xfId="0" applyFont="1" applyFill="1" applyBorder="1" applyAlignment="1">
      <alignment horizontal="left" wrapText="1"/>
    </xf>
    <xf numFmtId="0" fontId="9" fillId="4" borderId="26" xfId="0" applyFont="1" applyFill="1" applyBorder="1" applyAlignment="1">
      <alignment horizontal="left" wrapText="1"/>
    </xf>
    <xf numFmtId="0" fontId="9" fillId="4" borderId="15" xfId="0" applyFont="1" applyFill="1" applyBorder="1" applyAlignment="1">
      <alignment horizontal="left" wrapText="1"/>
    </xf>
    <xf numFmtId="0" fontId="9" fillId="4" borderId="0" xfId="0" applyFont="1" applyFill="1" applyAlignment="1">
      <alignment horizontal="left" wrapText="1"/>
    </xf>
    <xf numFmtId="0" fontId="9" fillId="4" borderId="18" xfId="0" applyFont="1" applyFill="1" applyBorder="1" applyAlignment="1">
      <alignment horizontal="left" wrapText="1"/>
    </xf>
  </cellXfs>
  <cellStyles count="13">
    <cellStyle name="40% - Accent6 2" xfId="12" xr:uid="{5B82747E-29C1-44E4-8022-0001109D3FCD}"/>
    <cellStyle name="60% - Accent1 2" xfId="9" xr:uid="{AA1737FC-FC5B-4016-BFB2-3EBA43FF6714}"/>
    <cellStyle name="60% - Accent5 2" xfId="11" xr:uid="{B1E51597-3042-4107-9E1A-53E4D514A92B}"/>
    <cellStyle name="Accent3 2" xfId="10" xr:uid="{EA1CFFB2-5704-4CC1-9F72-DA43E2C8C3CF}"/>
    <cellStyle name="Hyperlink" xfId="7" builtinId="8"/>
    <cellStyle name="Komma" xfId="6" builtinId="3"/>
    <cellStyle name="Procent" xfId="5" builtinId="5"/>
    <cellStyle name="Standaard" xfId="0" builtinId="0"/>
    <cellStyle name="Standaard 2" xfId="1" xr:uid="{815AD87D-C19B-4102-B121-E6B64B07F3AF}"/>
    <cellStyle name="Standaard 3" xfId="2" xr:uid="{A497AA01-B253-4ED8-B24A-034E0B8308EE}"/>
    <cellStyle name="Standaard 3 2" xfId="3" xr:uid="{1DCDB1A0-BC6D-4EAC-92FC-91B06711EC08}"/>
    <cellStyle name="Valuta" xfId="4" builtinId="4"/>
    <cellStyle name="Valuta 2" xfId="8" xr:uid="{4E137695-36E3-4858-9489-3C3D04489DD8}"/>
  </cellStyles>
  <dxfs count="20">
    <dxf>
      <fill>
        <patternFill>
          <bgColor rgb="FFCCFF66"/>
        </patternFill>
      </fill>
    </dxf>
    <dxf>
      <fill>
        <patternFill>
          <bgColor rgb="FFFFCC66"/>
        </patternFill>
      </fill>
    </dxf>
    <dxf>
      <fill>
        <patternFill>
          <bgColor rgb="FFCCFF66"/>
        </patternFill>
      </fill>
    </dxf>
    <dxf>
      <fill>
        <patternFill>
          <bgColor rgb="FFFFCC66"/>
        </patternFill>
      </fill>
    </dxf>
    <dxf>
      <fill>
        <patternFill>
          <bgColor rgb="FFCCFF66"/>
        </patternFill>
      </fill>
    </dxf>
    <dxf>
      <fill>
        <patternFill>
          <bgColor rgb="FFFFCC66"/>
        </patternFill>
      </fill>
    </dxf>
    <dxf>
      <fill>
        <patternFill>
          <bgColor rgb="FFCCFF66"/>
        </patternFill>
      </fill>
    </dxf>
    <dxf>
      <fill>
        <patternFill>
          <bgColor rgb="FFFFCC66"/>
        </patternFill>
      </fill>
    </dxf>
    <dxf>
      <fill>
        <patternFill>
          <bgColor rgb="FFCCFF66"/>
        </patternFill>
      </fill>
    </dxf>
    <dxf>
      <fill>
        <patternFill>
          <bgColor rgb="FFFFCC66"/>
        </patternFill>
      </fill>
    </dxf>
    <dxf>
      <fill>
        <patternFill>
          <bgColor rgb="FFCCFF66"/>
        </patternFill>
      </fill>
    </dxf>
    <dxf>
      <fill>
        <patternFill>
          <bgColor rgb="FFFFCC66"/>
        </patternFill>
      </fill>
    </dxf>
    <dxf>
      <fill>
        <patternFill>
          <bgColor rgb="FFCCFF66"/>
        </patternFill>
      </fill>
    </dxf>
    <dxf>
      <fill>
        <patternFill>
          <bgColor rgb="FFFFCC66"/>
        </patternFill>
      </fill>
    </dxf>
    <dxf>
      <fill>
        <patternFill>
          <bgColor rgb="FFCCFF66"/>
        </patternFill>
      </fill>
    </dxf>
    <dxf>
      <fill>
        <patternFill>
          <bgColor rgb="FFFFCC66"/>
        </patternFill>
      </fill>
    </dxf>
    <dxf>
      <fill>
        <patternFill>
          <bgColor rgb="FFFFCC66"/>
        </patternFill>
      </fill>
    </dxf>
    <dxf>
      <fill>
        <patternFill>
          <bgColor indexed="43"/>
        </patternFill>
      </fill>
    </dxf>
    <dxf>
      <fill>
        <patternFill>
          <bgColor rgb="FFFF0000"/>
        </patternFill>
      </fill>
    </dxf>
    <dxf>
      <fill>
        <patternFill>
          <bgColor rgb="FFFF0000"/>
        </patternFill>
      </fill>
    </dxf>
  </dxfs>
  <tableStyles count="1" defaultTableStyle="TableStyleMedium2" defaultPivotStyle="PivotStyleLight16">
    <tableStyle name="Invisible" pivot="0" table="0" count="0" xr9:uid="{E4120A0D-2555-41D0-ACA6-5AD73B364870}"/>
  </tableStyles>
  <colors>
    <mruColors>
      <color rgb="FF009900"/>
      <color rgb="FFFFFF99"/>
      <color rgb="FFFFCC66"/>
      <color rgb="FFCCFF66"/>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269874</xdr:colOff>
      <xdr:row>0</xdr:row>
      <xdr:rowOff>69849</xdr:rowOff>
    </xdr:from>
    <xdr:to>
      <xdr:col>12</xdr:col>
      <xdr:colOff>3149874</xdr:colOff>
      <xdr:row>5</xdr:row>
      <xdr:rowOff>74600</xdr:rowOff>
    </xdr:to>
    <xdr:pic>
      <xdr:nvPicPr>
        <xdr:cNvPr id="3" name="Picture 6">
          <a:extLst>
            <a:ext uri="{FF2B5EF4-FFF2-40B4-BE49-F238E27FC236}">
              <a16:creationId xmlns:a16="http://schemas.microsoft.com/office/drawing/2014/main" id="{DF14A405-95BF-4204-98B0-E94BE10218EC}"/>
            </a:ext>
          </a:extLst>
        </xdr:cNvPr>
        <xdr:cNvPicPr>
          <a:picLocks noChangeAspect="1" noChangeArrowheads="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auto">
        <a:xfrm>
          <a:off x="13674147" y="69849"/>
          <a:ext cx="2880000" cy="893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tten.overheid.nl/BWBR0032075/"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etten.overheid.nl/BWBR003207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8FDDB-6321-42A0-98CF-EB07FE46AB87}">
  <dimension ref="A1:Q81"/>
  <sheetViews>
    <sheetView tabSelected="1" topLeftCell="C29" workbookViewId="0">
      <selection activeCell="C44" sqref="C44"/>
    </sheetView>
  </sheetViews>
  <sheetFormatPr defaultColWidth="9" defaultRowHeight="12.75" x14ac:dyDescent="0.2"/>
  <cols>
    <col min="1" max="2" width="5.5703125" style="12" customWidth="1"/>
    <col min="3" max="3" width="175" style="144" customWidth="1"/>
    <col min="4" max="4" width="39.28515625" style="12" customWidth="1"/>
    <col min="5" max="5" width="90" style="12" customWidth="1"/>
    <col min="6" max="17" width="9" style="12"/>
    <col min="18" max="16384" width="9" style="11"/>
  </cols>
  <sheetData>
    <row r="1" spans="1:3" x14ac:dyDescent="0.2">
      <c r="A1" s="164"/>
      <c r="B1" s="164"/>
      <c r="C1" s="165"/>
    </row>
    <row r="2" spans="1:3" x14ac:dyDescent="0.2">
      <c r="A2" s="164"/>
      <c r="B2" s="267" t="s">
        <v>202</v>
      </c>
      <c r="C2" s="267"/>
    </row>
    <row r="3" spans="1:3" ht="15" x14ac:dyDescent="0.2">
      <c r="A3" s="164"/>
      <c r="B3" s="166"/>
      <c r="C3" s="165"/>
    </row>
    <row r="4" spans="1:3" x14ac:dyDescent="0.2">
      <c r="A4" s="164"/>
      <c r="B4" s="267" t="s">
        <v>29</v>
      </c>
      <c r="C4" s="267"/>
    </row>
    <row r="5" spans="1:3" ht="25.5" x14ac:dyDescent="0.2">
      <c r="A5" s="164"/>
      <c r="B5" s="164"/>
      <c r="C5" s="165" t="s">
        <v>169</v>
      </c>
    </row>
    <row r="6" spans="1:3" x14ac:dyDescent="0.2">
      <c r="A6" s="164"/>
      <c r="B6" s="164"/>
      <c r="C6" s="165"/>
    </row>
    <row r="7" spans="1:3" ht="25.5" x14ac:dyDescent="0.2">
      <c r="A7" s="164"/>
      <c r="B7" s="164"/>
      <c r="C7" s="167" t="s">
        <v>203</v>
      </c>
    </row>
    <row r="8" spans="1:3" x14ac:dyDescent="0.2">
      <c r="A8" s="164"/>
      <c r="B8" s="164"/>
      <c r="C8" s="165"/>
    </row>
    <row r="9" spans="1:3" ht="25.5" x14ac:dyDescent="0.2">
      <c r="A9" s="268"/>
      <c r="B9" s="268"/>
      <c r="C9" s="165" t="s">
        <v>170</v>
      </c>
    </row>
    <row r="10" spans="1:3" ht="38.25" x14ac:dyDescent="0.2">
      <c r="A10" s="268"/>
      <c r="B10" s="268"/>
      <c r="C10" s="165" t="s">
        <v>171</v>
      </c>
    </row>
    <row r="11" spans="1:3" x14ac:dyDescent="0.2">
      <c r="A11" s="164"/>
      <c r="B11" s="164"/>
      <c r="C11" s="165"/>
    </row>
    <row r="12" spans="1:3" ht="25.5" x14ac:dyDescent="0.2">
      <c r="A12" s="164"/>
      <c r="B12" s="164"/>
      <c r="C12" s="165" t="s">
        <v>172</v>
      </c>
    </row>
    <row r="13" spans="1:3" x14ac:dyDescent="0.2">
      <c r="A13" s="164"/>
      <c r="B13" s="164"/>
      <c r="C13" s="165"/>
    </row>
    <row r="14" spans="1:3" ht="51" x14ac:dyDescent="0.2">
      <c r="A14" s="164"/>
      <c r="B14" s="164"/>
      <c r="C14" s="165" t="s">
        <v>200</v>
      </c>
    </row>
    <row r="15" spans="1:3" x14ac:dyDescent="0.2">
      <c r="A15" s="164"/>
      <c r="B15" s="164"/>
      <c r="C15" s="165"/>
    </row>
    <row r="16" spans="1:3" x14ac:dyDescent="0.2">
      <c r="A16" s="164"/>
      <c r="B16" s="267" t="s">
        <v>90</v>
      </c>
      <c r="C16" s="267"/>
    </row>
    <row r="17" spans="1:3" x14ac:dyDescent="0.2">
      <c r="A17" s="164"/>
      <c r="B17" s="164"/>
      <c r="C17" s="168"/>
    </row>
    <row r="18" spans="1:3" ht="38.25" x14ac:dyDescent="0.2">
      <c r="A18" s="164"/>
      <c r="B18" s="164"/>
      <c r="C18" s="165" t="s">
        <v>173</v>
      </c>
    </row>
    <row r="19" spans="1:3" x14ac:dyDescent="0.2">
      <c r="A19" s="164"/>
      <c r="B19" s="164"/>
      <c r="C19" s="165"/>
    </row>
    <row r="20" spans="1:3" ht="25.5" x14ac:dyDescent="0.2">
      <c r="A20" s="164"/>
      <c r="B20" s="164"/>
      <c r="C20" s="165" t="s">
        <v>174</v>
      </c>
    </row>
    <row r="21" spans="1:3" x14ac:dyDescent="0.2">
      <c r="A21" s="164"/>
      <c r="B21" s="164"/>
      <c r="C21" s="165"/>
    </row>
    <row r="22" spans="1:3" x14ac:dyDescent="0.2">
      <c r="A22" s="164"/>
      <c r="B22" s="164"/>
      <c r="C22" s="165" t="s">
        <v>100</v>
      </c>
    </row>
    <row r="23" spans="1:3" x14ac:dyDescent="0.2">
      <c r="A23" s="164"/>
      <c r="B23" s="164"/>
      <c r="C23" s="169" t="s">
        <v>98</v>
      </c>
    </row>
    <row r="24" spans="1:3" x14ac:dyDescent="0.2">
      <c r="A24" s="164"/>
      <c r="B24" s="164"/>
      <c r="C24" s="165" t="s">
        <v>175</v>
      </c>
    </row>
    <row r="25" spans="1:3" x14ac:dyDescent="0.2">
      <c r="A25" s="164"/>
      <c r="B25" s="164"/>
      <c r="C25" s="165"/>
    </row>
    <row r="26" spans="1:3" ht="38.25" x14ac:dyDescent="0.2">
      <c r="A26" s="164"/>
      <c r="B26" s="164"/>
      <c r="C26" s="165" t="s">
        <v>176</v>
      </c>
    </row>
    <row r="27" spans="1:3" x14ac:dyDescent="0.2">
      <c r="A27" s="164"/>
      <c r="B27" s="164"/>
      <c r="C27" s="165"/>
    </row>
    <row r="28" spans="1:3" ht="38.25" x14ac:dyDescent="0.2">
      <c r="A28" s="164"/>
      <c r="B28" s="164"/>
      <c r="C28" s="165" t="s">
        <v>177</v>
      </c>
    </row>
    <row r="29" spans="1:3" x14ac:dyDescent="0.2">
      <c r="A29" s="164"/>
      <c r="B29" s="164"/>
      <c r="C29" s="165"/>
    </row>
    <row r="30" spans="1:3" x14ac:dyDescent="0.2">
      <c r="A30" s="164"/>
      <c r="B30" s="267" t="s">
        <v>178</v>
      </c>
      <c r="C30" s="267"/>
    </row>
    <row r="31" spans="1:3" x14ac:dyDescent="0.2">
      <c r="A31" s="164"/>
      <c r="B31" s="164"/>
      <c r="C31" s="165"/>
    </row>
    <row r="32" spans="1:3" ht="51" x14ac:dyDescent="0.2">
      <c r="A32" s="164"/>
      <c r="B32" s="164"/>
      <c r="C32" s="165" t="s">
        <v>179</v>
      </c>
    </row>
    <row r="33" spans="1:3" x14ac:dyDescent="0.2">
      <c r="A33" s="164"/>
      <c r="B33" s="164"/>
      <c r="C33" s="165"/>
    </row>
    <row r="34" spans="1:3" x14ac:dyDescent="0.2">
      <c r="A34" s="164"/>
      <c r="B34" s="267" t="s">
        <v>180</v>
      </c>
      <c r="C34" s="267"/>
    </row>
    <row r="35" spans="1:3" x14ac:dyDescent="0.2">
      <c r="A35" s="164"/>
      <c r="B35" s="164"/>
      <c r="C35" s="168"/>
    </row>
    <row r="36" spans="1:3" ht="38.25" x14ac:dyDescent="0.2">
      <c r="A36" s="164"/>
      <c r="B36" s="164"/>
      <c r="C36" s="165" t="s">
        <v>196</v>
      </c>
    </row>
    <row r="37" spans="1:3" x14ac:dyDescent="0.2">
      <c r="A37" s="164"/>
      <c r="B37" s="164"/>
      <c r="C37" s="168"/>
    </row>
    <row r="38" spans="1:3" ht="38.25" x14ac:dyDescent="0.2">
      <c r="A38" s="164"/>
      <c r="B38" s="164"/>
      <c r="C38" s="165" t="s">
        <v>181</v>
      </c>
    </row>
    <row r="39" spans="1:3" x14ac:dyDescent="0.2">
      <c r="A39" s="164"/>
      <c r="B39" s="164"/>
      <c r="C39" s="165"/>
    </row>
    <row r="40" spans="1:3" x14ac:dyDescent="0.2">
      <c r="A40" s="164"/>
      <c r="B40" s="267" t="s">
        <v>30</v>
      </c>
      <c r="C40" s="267"/>
    </row>
    <row r="41" spans="1:3" x14ac:dyDescent="0.2">
      <c r="A41" s="164"/>
      <c r="B41" s="164"/>
      <c r="C41" s="168"/>
    </row>
    <row r="42" spans="1:3" ht="51" x14ac:dyDescent="0.2">
      <c r="A42" s="164"/>
      <c r="B42" s="164"/>
      <c r="C42" s="165" t="s">
        <v>205</v>
      </c>
    </row>
    <row r="43" spans="1:3" x14ac:dyDescent="0.2">
      <c r="A43" s="164"/>
      <c r="B43" s="164"/>
      <c r="C43" s="165"/>
    </row>
    <row r="44" spans="1:3" ht="25.5" x14ac:dyDescent="0.2">
      <c r="A44" s="164"/>
      <c r="B44" s="164"/>
      <c r="C44" s="165" t="s">
        <v>182</v>
      </c>
    </row>
    <row r="45" spans="1:3" x14ac:dyDescent="0.2">
      <c r="A45" s="164"/>
      <c r="B45" s="164"/>
      <c r="C45" s="165"/>
    </row>
    <row r="46" spans="1:3" ht="25.5" x14ac:dyDescent="0.2">
      <c r="A46" s="164"/>
      <c r="B46" s="164"/>
      <c r="C46" s="165" t="s">
        <v>183</v>
      </c>
    </row>
    <row r="47" spans="1:3" x14ac:dyDescent="0.2">
      <c r="A47" s="164"/>
      <c r="B47" s="164"/>
      <c r="C47" s="165"/>
    </row>
    <row r="48" spans="1:3" x14ac:dyDescent="0.2">
      <c r="A48" s="164"/>
      <c r="B48" s="267" t="s">
        <v>87</v>
      </c>
      <c r="C48" s="267"/>
    </row>
    <row r="49" spans="1:3" x14ac:dyDescent="0.2">
      <c r="A49" s="164"/>
      <c r="B49" s="164"/>
      <c r="C49" s="165"/>
    </row>
    <row r="50" spans="1:3" x14ac:dyDescent="0.2">
      <c r="A50" s="164"/>
      <c r="B50" s="164"/>
      <c r="C50" s="168" t="s">
        <v>88</v>
      </c>
    </row>
    <row r="51" spans="1:3" x14ac:dyDescent="0.2">
      <c r="A51" s="164"/>
      <c r="B51" s="164"/>
      <c r="C51" s="168"/>
    </row>
    <row r="52" spans="1:3" x14ac:dyDescent="0.2">
      <c r="A52" s="164"/>
      <c r="B52" s="164"/>
      <c r="C52" s="165" t="s">
        <v>184</v>
      </c>
    </row>
    <row r="53" spans="1:3" x14ac:dyDescent="0.2">
      <c r="A53" s="164"/>
      <c r="B53" s="164"/>
      <c r="C53" s="165"/>
    </row>
    <row r="54" spans="1:3" ht="25.5" x14ac:dyDescent="0.2">
      <c r="A54" s="164"/>
      <c r="B54" s="164"/>
      <c r="C54" s="165" t="s">
        <v>185</v>
      </c>
    </row>
    <row r="55" spans="1:3" x14ac:dyDescent="0.2">
      <c r="A55" s="164"/>
      <c r="B55" s="164"/>
      <c r="C55" s="165"/>
    </row>
    <row r="56" spans="1:3" x14ac:dyDescent="0.2">
      <c r="A56" s="164"/>
      <c r="B56" s="164"/>
      <c r="C56" s="168" t="s">
        <v>186</v>
      </c>
    </row>
    <row r="57" spans="1:3" x14ac:dyDescent="0.2">
      <c r="A57" s="164"/>
      <c r="B57" s="164"/>
      <c r="C57" s="170"/>
    </row>
    <row r="58" spans="1:3" ht="42.75" x14ac:dyDescent="0.2">
      <c r="A58" s="164"/>
      <c r="B58" s="164"/>
      <c r="C58" s="165" t="s">
        <v>204</v>
      </c>
    </row>
    <row r="59" spans="1:3" x14ac:dyDescent="0.2">
      <c r="A59" s="164"/>
      <c r="B59" s="164"/>
      <c r="C59" s="165"/>
    </row>
    <row r="60" spans="1:3" ht="38.25" x14ac:dyDescent="0.2">
      <c r="A60" s="164"/>
      <c r="B60" s="164"/>
      <c r="C60" s="165" t="s">
        <v>187</v>
      </c>
    </row>
    <row r="61" spans="1:3" x14ac:dyDescent="0.2">
      <c r="A61" s="164"/>
      <c r="B61" s="164"/>
      <c r="C61" s="165"/>
    </row>
    <row r="62" spans="1:3" x14ac:dyDescent="0.2">
      <c r="A62" s="164"/>
      <c r="B62" s="164"/>
      <c r="C62" s="168" t="s">
        <v>32</v>
      </c>
    </row>
    <row r="63" spans="1:3" x14ac:dyDescent="0.2">
      <c r="A63" s="164"/>
      <c r="B63" s="164"/>
      <c r="C63" s="170"/>
    </row>
    <row r="64" spans="1:3" ht="38.25" x14ac:dyDescent="0.2">
      <c r="A64" s="164"/>
      <c r="B64" s="164"/>
      <c r="C64" s="165" t="s">
        <v>188</v>
      </c>
    </row>
    <row r="65" spans="1:3" x14ac:dyDescent="0.2">
      <c r="A65" s="164"/>
      <c r="B65" s="164"/>
      <c r="C65" s="165"/>
    </row>
    <row r="66" spans="1:3" x14ac:dyDescent="0.2">
      <c r="A66" s="164"/>
      <c r="B66" s="164"/>
      <c r="C66" s="168" t="s">
        <v>189</v>
      </c>
    </row>
    <row r="67" spans="1:3" x14ac:dyDescent="0.2">
      <c r="A67" s="164"/>
      <c r="B67" s="164"/>
      <c r="C67" s="168"/>
    </row>
    <row r="68" spans="1:3" ht="25.5" x14ac:dyDescent="0.2">
      <c r="A68" s="164"/>
      <c r="B68" s="164"/>
      <c r="C68" s="165" t="s">
        <v>190</v>
      </c>
    </row>
    <row r="69" spans="1:3" x14ac:dyDescent="0.2">
      <c r="A69" s="164"/>
      <c r="B69" s="164"/>
      <c r="C69" s="165"/>
    </row>
    <row r="70" spans="1:3" ht="38.25" x14ac:dyDescent="0.2">
      <c r="A70" s="164"/>
      <c r="B70" s="164"/>
      <c r="C70" s="165" t="s">
        <v>191</v>
      </c>
    </row>
    <row r="71" spans="1:3" x14ac:dyDescent="0.2">
      <c r="A71" s="164"/>
      <c r="B71" s="164"/>
      <c r="C71" s="165"/>
    </row>
    <row r="72" spans="1:3" x14ac:dyDescent="0.2">
      <c r="A72" s="164"/>
      <c r="B72" s="164"/>
      <c r="C72" s="165" t="s">
        <v>192</v>
      </c>
    </row>
    <row r="73" spans="1:3" x14ac:dyDescent="0.2">
      <c r="A73" s="164"/>
      <c r="B73" s="164"/>
      <c r="C73" s="165"/>
    </row>
    <row r="74" spans="1:3" x14ac:dyDescent="0.2">
      <c r="A74" s="164"/>
      <c r="B74" s="164"/>
      <c r="C74" s="168" t="s">
        <v>91</v>
      </c>
    </row>
    <row r="75" spans="1:3" x14ac:dyDescent="0.2">
      <c r="A75" s="164"/>
      <c r="B75" s="164"/>
      <c r="C75" s="170"/>
    </row>
    <row r="76" spans="1:3" x14ac:dyDescent="0.2">
      <c r="A76" s="268"/>
      <c r="B76" s="268"/>
      <c r="C76" s="165" t="s">
        <v>193</v>
      </c>
    </row>
    <row r="77" spans="1:3" x14ac:dyDescent="0.2">
      <c r="A77" s="268"/>
      <c r="B77" s="268"/>
      <c r="C77" s="165" t="s">
        <v>194</v>
      </c>
    </row>
    <row r="78" spans="1:3" x14ac:dyDescent="0.2">
      <c r="A78" s="164"/>
      <c r="B78" s="164"/>
      <c r="C78" s="170"/>
    </row>
    <row r="79" spans="1:3" x14ac:dyDescent="0.2">
      <c r="A79" s="171"/>
      <c r="B79" s="267" t="s">
        <v>89</v>
      </c>
      <c r="C79" s="267"/>
    </row>
    <row r="80" spans="1:3" x14ac:dyDescent="0.2">
      <c r="A80" s="164"/>
      <c r="B80" s="164"/>
      <c r="C80" s="165"/>
    </row>
    <row r="81" spans="1:3" x14ac:dyDescent="0.2">
      <c r="A81" s="164"/>
      <c r="B81" s="164"/>
      <c r="C81" s="165" t="s">
        <v>195</v>
      </c>
    </row>
  </sheetData>
  <sheetProtection algorithmName="SHA-512" hashValue="m6cSE3s3ZKaflMR7YvSGcFL4Pg0k8Ht6T3USgHiDO5M3LCv7zGSLmNU0rnPQaqvG1JWV2uJpCEFq46HY1vVxrw==" saltValue="BXUvKSyGtWIREc9Q311rsA==" spinCount="100000" sheet="1" objects="1" scenarios="1"/>
  <mergeCells count="12">
    <mergeCell ref="B79:C79"/>
    <mergeCell ref="B2:C2"/>
    <mergeCell ref="B4:C4"/>
    <mergeCell ref="A9:A10"/>
    <mergeCell ref="B9:B10"/>
    <mergeCell ref="B16:C16"/>
    <mergeCell ref="B30:C30"/>
    <mergeCell ref="B34:C34"/>
    <mergeCell ref="B40:C40"/>
    <mergeCell ref="B48:C48"/>
    <mergeCell ref="A76:A77"/>
    <mergeCell ref="B76:B77"/>
  </mergeCells>
  <hyperlinks>
    <hyperlink ref="C23" r:id="rId1" location="Bijlage" display="https://wetten.overheid.nl/BWBR0032075/ - Bijlage" xr:uid="{8DE59071-8ABE-49B3-8E62-06FD3D37EA5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76ADB-206A-4A88-965C-5D34727B6B0E}">
  <sheetPr>
    <pageSetUpPr fitToPage="1"/>
  </sheetPr>
  <dimension ref="A1:S561"/>
  <sheetViews>
    <sheetView zoomScaleNormal="100" workbookViewId="0">
      <pane xSplit="1" ySplit="14" topLeftCell="F18" activePane="bottomRight" state="frozen"/>
      <selection pane="topRight" activeCell="B1" sqref="B1"/>
      <selection pane="bottomLeft" activeCell="A11" sqref="A11"/>
      <selection pane="bottomRight" activeCell="T20" sqref="T20"/>
    </sheetView>
  </sheetViews>
  <sheetFormatPr defaultColWidth="8.7109375" defaultRowHeight="12.75" x14ac:dyDescent="0.2"/>
  <cols>
    <col min="1" max="1" width="60.42578125" style="242" customWidth="1"/>
    <col min="2" max="2" width="8.28515625" style="11" customWidth="1"/>
    <col min="3" max="3" width="5.5703125" style="11" customWidth="1"/>
    <col min="4" max="4" width="8.28515625" style="11" customWidth="1"/>
    <col min="5" max="5" width="12.28515625" style="242" customWidth="1"/>
    <col min="6" max="6" width="12.28515625" style="11" customWidth="1"/>
    <col min="7" max="7" width="12.28515625" style="242" customWidth="1"/>
    <col min="8" max="8" width="15" style="196" customWidth="1"/>
    <col min="9" max="9" width="15" style="218" customWidth="1"/>
    <col min="10" max="10" width="15.28515625" style="196" customWidth="1"/>
    <col min="11" max="11" width="12.28515625" style="218" customWidth="1"/>
    <col min="12" max="12" width="15" style="11" customWidth="1"/>
    <col min="13" max="13" width="50.85546875" style="11" customWidth="1"/>
    <col min="14" max="14" width="3.5703125" style="11" customWidth="1"/>
    <col min="15" max="17" width="8.7109375" style="11" hidden="1" customWidth="1"/>
    <col min="18" max="18" width="17.7109375" style="11" customWidth="1"/>
    <col min="19" max="19" width="18.28515625" style="11" customWidth="1"/>
    <col min="20" max="16384" width="8.7109375" style="11"/>
  </cols>
  <sheetData>
    <row r="1" spans="1:19" s="4" customFormat="1" ht="15" x14ac:dyDescent="0.2">
      <c r="A1" s="255" t="s">
        <v>44</v>
      </c>
      <c r="B1" s="114" t="s">
        <v>197</v>
      </c>
      <c r="C1" s="18"/>
      <c r="D1" s="18"/>
      <c r="E1" s="197"/>
      <c r="F1" s="18"/>
      <c r="G1" s="197"/>
      <c r="H1" s="18"/>
      <c r="I1" s="197"/>
      <c r="J1" s="18"/>
      <c r="K1" s="197"/>
      <c r="L1" s="157"/>
      <c r="M1" s="159"/>
    </row>
    <row r="2" spans="1:19" s="4" customFormat="1" x14ac:dyDescent="0.2">
      <c r="A2" s="256"/>
      <c r="B2" s="158"/>
      <c r="C2" s="158"/>
      <c r="D2" s="158"/>
      <c r="E2" s="219"/>
      <c r="F2" s="158"/>
      <c r="G2" s="219"/>
      <c r="H2" s="158"/>
      <c r="I2" s="219"/>
      <c r="J2" s="158"/>
      <c r="K2" s="198"/>
      <c r="L2" s="159"/>
      <c r="M2" s="159"/>
    </row>
    <row r="3" spans="1:19" s="4" customFormat="1" x14ac:dyDescent="0.2">
      <c r="A3" s="256" t="s">
        <v>10</v>
      </c>
      <c r="B3" s="173"/>
      <c r="C3" s="186"/>
      <c r="D3" s="186"/>
      <c r="E3" s="223"/>
      <c r="F3" s="187"/>
      <c r="G3" s="198"/>
      <c r="H3" s="160"/>
      <c r="I3" s="198"/>
      <c r="J3" s="172"/>
      <c r="K3" s="199"/>
      <c r="L3" s="147"/>
      <c r="M3" s="139"/>
    </row>
    <row r="4" spans="1:19" s="4" customFormat="1" x14ac:dyDescent="0.2">
      <c r="A4" s="256" t="s">
        <v>11</v>
      </c>
      <c r="B4" s="234"/>
      <c r="C4" s="235"/>
      <c r="D4" s="235"/>
      <c r="E4" s="243"/>
      <c r="F4" s="236"/>
      <c r="G4" s="198"/>
      <c r="H4" s="157"/>
      <c r="I4" s="220"/>
      <c r="J4" s="172"/>
      <c r="K4" s="198"/>
      <c r="L4" s="147"/>
      <c r="M4" s="139"/>
    </row>
    <row r="5" spans="1:19" s="4" customFormat="1" x14ac:dyDescent="0.2">
      <c r="A5" s="256" t="s">
        <v>168</v>
      </c>
      <c r="B5" s="234"/>
      <c r="C5" s="235"/>
      <c r="D5" s="235"/>
      <c r="E5" s="243"/>
      <c r="F5" s="236"/>
      <c r="G5" s="198"/>
      <c r="H5" s="161"/>
      <c r="I5" s="221"/>
      <c r="J5" s="172"/>
      <c r="K5" s="198"/>
      <c r="L5" s="147"/>
      <c r="M5" s="139"/>
    </row>
    <row r="6" spans="1:19" s="4" customFormat="1" x14ac:dyDescent="0.2">
      <c r="A6" s="256" t="s">
        <v>12</v>
      </c>
      <c r="B6" s="234"/>
      <c r="C6" s="235"/>
      <c r="D6" s="235"/>
      <c r="E6" s="243"/>
      <c r="F6" s="236"/>
      <c r="G6" s="198"/>
      <c r="H6" s="157"/>
      <c r="I6" s="220"/>
      <c r="J6" s="172"/>
      <c r="K6" s="198"/>
      <c r="L6" s="147"/>
      <c r="M6" s="139"/>
    </row>
    <row r="7" spans="1:19" s="4" customFormat="1" x14ac:dyDescent="0.2">
      <c r="A7" s="256" t="s">
        <v>8</v>
      </c>
      <c r="B7" s="234"/>
      <c r="C7" s="235"/>
      <c r="D7" s="235"/>
      <c r="E7" s="243"/>
      <c r="F7" s="236"/>
      <c r="G7" s="198"/>
      <c r="H7" s="157"/>
      <c r="I7" s="220"/>
      <c r="J7" s="172"/>
      <c r="K7" s="198"/>
      <c r="M7" s="140" t="s">
        <v>198</v>
      </c>
    </row>
    <row r="8" spans="1:19" s="4" customFormat="1" x14ac:dyDescent="0.2">
      <c r="A8" s="256"/>
      <c r="B8" s="234"/>
      <c r="C8" s="235"/>
      <c r="D8" s="235"/>
      <c r="E8" s="243"/>
      <c r="F8" s="236"/>
      <c r="G8" s="198"/>
      <c r="H8" s="160"/>
      <c r="I8" s="220"/>
      <c r="J8" s="172"/>
      <c r="K8" s="198"/>
      <c r="L8" s="160"/>
      <c r="M8" s="141" t="s">
        <v>201</v>
      </c>
    </row>
    <row r="9" spans="1:19" s="4" customFormat="1" x14ac:dyDescent="0.2">
      <c r="A9" s="256" t="s">
        <v>129</v>
      </c>
      <c r="B9" s="234"/>
      <c r="C9" s="235"/>
      <c r="D9" s="235"/>
      <c r="E9" s="243"/>
      <c r="F9" s="236"/>
      <c r="G9" s="198"/>
      <c r="H9" s="160"/>
      <c r="I9" s="220"/>
      <c r="J9" s="172"/>
      <c r="K9" s="198"/>
      <c r="L9" s="160" t="s">
        <v>41</v>
      </c>
      <c r="M9" s="142"/>
    </row>
    <row r="10" spans="1:19" s="4" customFormat="1" x14ac:dyDescent="0.2">
      <c r="A10" s="256" t="s">
        <v>45</v>
      </c>
      <c r="B10" s="234"/>
      <c r="C10" s="235"/>
      <c r="D10" s="235"/>
      <c r="E10" s="243"/>
      <c r="F10" s="236"/>
      <c r="G10" s="198"/>
      <c r="H10" s="160"/>
      <c r="I10" s="220"/>
      <c r="J10" s="172"/>
      <c r="K10" s="198"/>
      <c r="L10" s="160" t="s">
        <v>42</v>
      </c>
      <c r="M10" s="143"/>
    </row>
    <row r="11" spans="1:19" s="4" customFormat="1" x14ac:dyDescent="0.2">
      <c r="A11" s="256" t="s">
        <v>13</v>
      </c>
      <c r="B11" s="155"/>
      <c r="C11" s="156"/>
      <c r="D11" s="156"/>
      <c r="E11" s="244"/>
      <c r="F11" s="156"/>
      <c r="G11" s="198"/>
      <c r="H11" s="160"/>
      <c r="I11" s="220"/>
      <c r="J11" s="172"/>
      <c r="K11" s="198"/>
      <c r="L11" s="160" t="s">
        <v>43</v>
      </c>
      <c r="M11" s="142"/>
    </row>
    <row r="12" spans="1:19" s="4" customFormat="1" x14ac:dyDescent="0.2">
      <c r="A12" s="257"/>
      <c r="B12" s="19"/>
      <c r="C12" s="19"/>
      <c r="D12" s="20"/>
      <c r="E12" s="245"/>
      <c r="F12" s="19"/>
      <c r="G12" s="200"/>
      <c r="H12" s="19"/>
      <c r="I12" s="200"/>
      <c r="J12" s="19"/>
      <c r="K12" s="200"/>
      <c r="L12" s="23"/>
      <c r="M12" s="24"/>
    </row>
    <row r="13" spans="1:19" s="4" customFormat="1" ht="38.25" x14ac:dyDescent="0.2">
      <c r="A13" s="201" t="s">
        <v>166</v>
      </c>
      <c r="B13" s="17" t="s">
        <v>31</v>
      </c>
      <c r="C13" s="17" t="s">
        <v>14</v>
      </c>
      <c r="D13" s="21" t="s">
        <v>15</v>
      </c>
      <c r="E13" s="246" t="s">
        <v>16</v>
      </c>
      <c r="F13" s="17" t="s">
        <v>38</v>
      </c>
      <c r="G13" s="201" t="s">
        <v>27</v>
      </c>
      <c r="H13" s="17" t="s">
        <v>39</v>
      </c>
      <c r="I13" s="201" t="s">
        <v>28</v>
      </c>
      <c r="J13" s="17" t="s">
        <v>40</v>
      </c>
      <c r="K13" s="201" t="s">
        <v>9</v>
      </c>
      <c r="L13" s="113" t="s">
        <v>167</v>
      </c>
      <c r="M13" s="17" t="s">
        <v>199</v>
      </c>
      <c r="R13" s="121" t="s">
        <v>161</v>
      </c>
      <c r="S13" s="122" t="s">
        <v>162</v>
      </c>
    </row>
    <row r="14" spans="1:19" s="69" customFormat="1" x14ac:dyDescent="0.2">
      <c r="A14" s="202"/>
      <c r="B14" s="65"/>
      <c r="C14" s="65"/>
      <c r="D14" s="66"/>
      <c r="E14" s="247"/>
      <c r="F14" s="65"/>
      <c r="G14" s="202"/>
      <c r="H14" s="65"/>
      <c r="I14" s="202"/>
      <c r="J14" s="65"/>
      <c r="K14" s="202"/>
      <c r="L14" s="67"/>
      <c r="M14" s="68"/>
      <c r="R14" s="123"/>
      <c r="S14" s="123"/>
    </row>
    <row r="15" spans="1:19" s="70" customFormat="1" x14ac:dyDescent="0.2">
      <c r="A15" s="203"/>
      <c r="B15" s="148"/>
      <c r="C15" s="55"/>
      <c r="D15" s="56"/>
      <c r="E15" s="248"/>
      <c r="F15" s="148"/>
      <c r="G15" s="203"/>
      <c r="H15" s="148"/>
      <c r="I15" s="203"/>
      <c r="J15" s="57"/>
      <c r="K15" s="203"/>
      <c r="L15" s="57"/>
      <c r="M15" s="22"/>
      <c r="R15" s="124"/>
      <c r="S15" s="124"/>
    </row>
    <row r="16" spans="1:19" s="4" customFormat="1" x14ac:dyDescent="0.2">
      <c r="A16" s="258" t="s">
        <v>99</v>
      </c>
      <c r="B16" s="152"/>
      <c r="C16" s="153"/>
      <c r="D16" s="2"/>
      <c r="E16" s="204"/>
      <c r="F16" s="2"/>
      <c r="G16" s="204"/>
      <c r="H16" s="2"/>
      <c r="I16" s="204"/>
      <c r="J16" s="2"/>
      <c r="K16" s="204"/>
      <c r="L16" s="1"/>
      <c r="M16" s="16"/>
      <c r="R16" s="125"/>
      <c r="S16" s="125"/>
    </row>
    <row r="17" spans="1:19" s="4" customFormat="1" x14ac:dyDescent="0.2">
      <c r="A17" s="212"/>
      <c r="B17" s="152"/>
      <c r="C17" s="153"/>
      <c r="D17" s="2"/>
      <c r="E17" s="204">
        <f>B17*D17</f>
        <v>0</v>
      </c>
      <c r="F17" s="2"/>
      <c r="G17" s="204">
        <f t="shared" ref="G17" si="0">B17*F17</f>
        <v>0</v>
      </c>
      <c r="H17" s="2"/>
      <c r="I17" s="204">
        <f t="shared" ref="I17" si="1">B17*H17</f>
        <v>0</v>
      </c>
      <c r="J17" s="2"/>
      <c r="K17" s="204">
        <f>(E17*$J$6)+J17+I17+G17</f>
        <v>0</v>
      </c>
      <c r="L17" s="1">
        <f>K17</f>
        <v>0</v>
      </c>
      <c r="M17" s="16"/>
      <c r="R17" s="125"/>
      <c r="S17" s="125"/>
    </row>
    <row r="18" spans="1:19" s="4" customFormat="1" x14ac:dyDescent="0.2">
      <c r="A18" s="212"/>
      <c r="B18" s="152"/>
      <c r="C18" s="153"/>
      <c r="D18" s="2"/>
      <c r="E18" s="204">
        <f t="shared" ref="E18:E36" si="2">B18*D18</f>
        <v>0</v>
      </c>
      <c r="F18" s="2"/>
      <c r="G18" s="204">
        <f t="shared" ref="G18:G36" si="3">B18*F18</f>
        <v>0</v>
      </c>
      <c r="H18" s="2"/>
      <c r="I18" s="204">
        <f t="shared" ref="I18:I36" si="4">B18*H18</f>
        <v>0</v>
      </c>
      <c r="J18" s="2"/>
      <c r="K18" s="204">
        <f t="shared" ref="K18:K36" si="5">(E18*$J$6)+J18+I18+G18</f>
        <v>0</v>
      </c>
      <c r="L18" s="1">
        <f t="shared" ref="L18:L36" si="6">K18</f>
        <v>0</v>
      </c>
      <c r="M18" s="16"/>
      <c r="R18" s="125"/>
      <c r="S18" s="125"/>
    </row>
    <row r="19" spans="1:19" s="4" customFormat="1" x14ac:dyDescent="0.2">
      <c r="A19" s="212"/>
      <c r="B19" s="152"/>
      <c r="C19" s="153"/>
      <c r="D19" s="2"/>
      <c r="E19" s="204">
        <f t="shared" si="2"/>
        <v>0</v>
      </c>
      <c r="F19" s="2"/>
      <c r="G19" s="204">
        <f t="shared" si="3"/>
        <v>0</v>
      </c>
      <c r="H19" s="2"/>
      <c r="I19" s="204">
        <f t="shared" si="4"/>
        <v>0</v>
      </c>
      <c r="J19" s="2"/>
      <c r="K19" s="204">
        <f t="shared" si="5"/>
        <v>0</v>
      </c>
      <c r="L19" s="1">
        <f t="shared" si="6"/>
        <v>0</v>
      </c>
      <c r="M19" s="16"/>
      <c r="R19" s="125"/>
      <c r="S19" s="125"/>
    </row>
    <row r="20" spans="1:19" s="4" customFormat="1" x14ac:dyDescent="0.2">
      <c r="A20" s="212"/>
      <c r="B20" s="152"/>
      <c r="C20" s="153"/>
      <c r="D20" s="2"/>
      <c r="E20" s="204">
        <f t="shared" si="2"/>
        <v>0</v>
      </c>
      <c r="F20" s="2"/>
      <c r="G20" s="204">
        <f t="shared" si="3"/>
        <v>0</v>
      </c>
      <c r="H20" s="2"/>
      <c r="I20" s="204">
        <f t="shared" si="4"/>
        <v>0</v>
      </c>
      <c r="J20" s="2"/>
      <c r="K20" s="204">
        <f t="shared" si="5"/>
        <v>0</v>
      </c>
      <c r="L20" s="1">
        <f t="shared" si="6"/>
        <v>0</v>
      </c>
      <c r="M20" s="16"/>
      <c r="R20" s="125"/>
      <c r="S20" s="125"/>
    </row>
    <row r="21" spans="1:19" s="4" customFormat="1" x14ac:dyDescent="0.2">
      <c r="A21" s="212"/>
      <c r="B21" s="152"/>
      <c r="C21" s="153"/>
      <c r="D21" s="2"/>
      <c r="E21" s="204">
        <f t="shared" si="2"/>
        <v>0</v>
      </c>
      <c r="F21" s="2"/>
      <c r="G21" s="204">
        <f t="shared" si="3"/>
        <v>0</v>
      </c>
      <c r="H21" s="2"/>
      <c r="I21" s="204">
        <f t="shared" si="4"/>
        <v>0</v>
      </c>
      <c r="J21" s="2"/>
      <c r="K21" s="204">
        <f t="shared" si="5"/>
        <v>0</v>
      </c>
      <c r="L21" s="1">
        <f t="shared" si="6"/>
        <v>0</v>
      </c>
      <c r="M21" s="16"/>
      <c r="R21" s="125"/>
      <c r="S21" s="125"/>
    </row>
    <row r="22" spans="1:19" s="4" customFormat="1" ht="13.5" hidden="1" customHeight="1" x14ac:dyDescent="0.2">
      <c r="A22" s="212"/>
      <c r="B22" s="152"/>
      <c r="C22" s="153"/>
      <c r="D22" s="2"/>
      <c r="E22" s="204">
        <f t="shared" si="2"/>
        <v>0</v>
      </c>
      <c r="F22" s="2"/>
      <c r="G22" s="204">
        <f t="shared" si="3"/>
        <v>0</v>
      </c>
      <c r="H22" s="2"/>
      <c r="I22" s="204">
        <f t="shared" si="4"/>
        <v>0</v>
      </c>
      <c r="J22" s="2"/>
      <c r="K22" s="204">
        <f t="shared" si="5"/>
        <v>0</v>
      </c>
      <c r="L22" s="1">
        <f t="shared" si="6"/>
        <v>0</v>
      </c>
      <c r="M22" s="16"/>
      <c r="R22" s="125"/>
      <c r="S22" s="125"/>
    </row>
    <row r="23" spans="1:19" s="4" customFormat="1" ht="13.5" hidden="1" customHeight="1" x14ac:dyDescent="0.2">
      <c r="A23" s="212"/>
      <c r="B23" s="152"/>
      <c r="C23" s="153"/>
      <c r="D23" s="2"/>
      <c r="E23" s="204">
        <f t="shared" si="2"/>
        <v>0</v>
      </c>
      <c r="F23" s="2"/>
      <c r="G23" s="204">
        <f t="shared" si="3"/>
        <v>0</v>
      </c>
      <c r="H23" s="2"/>
      <c r="I23" s="204">
        <f t="shared" si="4"/>
        <v>0</v>
      </c>
      <c r="J23" s="2"/>
      <c r="K23" s="204">
        <f t="shared" si="5"/>
        <v>0</v>
      </c>
      <c r="L23" s="1">
        <f t="shared" si="6"/>
        <v>0</v>
      </c>
      <c r="M23" s="16"/>
      <c r="R23" s="125"/>
      <c r="S23" s="125"/>
    </row>
    <row r="24" spans="1:19" s="4" customFormat="1" ht="13.5" hidden="1" customHeight="1" x14ac:dyDescent="0.2">
      <c r="A24" s="212"/>
      <c r="B24" s="152"/>
      <c r="C24" s="153"/>
      <c r="D24" s="2"/>
      <c r="E24" s="204">
        <f t="shared" si="2"/>
        <v>0</v>
      </c>
      <c r="F24" s="2"/>
      <c r="G24" s="204">
        <f t="shared" si="3"/>
        <v>0</v>
      </c>
      <c r="H24" s="2"/>
      <c r="I24" s="204">
        <f t="shared" si="4"/>
        <v>0</v>
      </c>
      <c r="J24" s="2"/>
      <c r="K24" s="204">
        <f t="shared" si="5"/>
        <v>0</v>
      </c>
      <c r="L24" s="1">
        <f t="shared" si="6"/>
        <v>0</v>
      </c>
      <c r="M24" s="16"/>
      <c r="R24" s="125"/>
      <c r="S24" s="125"/>
    </row>
    <row r="25" spans="1:19" s="4" customFormat="1" ht="13.5" hidden="1" customHeight="1" x14ac:dyDescent="0.2">
      <c r="A25" s="212"/>
      <c r="B25" s="152"/>
      <c r="C25" s="153"/>
      <c r="D25" s="2"/>
      <c r="E25" s="204">
        <f t="shared" si="2"/>
        <v>0</v>
      </c>
      <c r="F25" s="2"/>
      <c r="G25" s="204">
        <f t="shared" si="3"/>
        <v>0</v>
      </c>
      <c r="H25" s="2"/>
      <c r="I25" s="204">
        <f t="shared" si="4"/>
        <v>0</v>
      </c>
      <c r="J25" s="2"/>
      <c r="K25" s="204">
        <f t="shared" si="5"/>
        <v>0</v>
      </c>
      <c r="L25" s="1">
        <f t="shared" si="6"/>
        <v>0</v>
      </c>
      <c r="M25" s="16"/>
      <c r="R25" s="125"/>
      <c r="S25" s="125"/>
    </row>
    <row r="26" spans="1:19" s="4" customFormat="1" ht="13.5" hidden="1" customHeight="1" x14ac:dyDescent="0.2">
      <c r="A26" s="212"/>
      <c r="B26" s="152"/>
      <c r="C26" s="153"/>
      <c r="D26" s="2"/>
      <c r="E26" s="204">
        <f t="shared" si="2"/>
        <v>0</v>
      </c>
      <c r="F26" s="2"/>
      <c r="G26" s="204">
        <f t="shared" si="3"/>
        <v>0</v>
      </c>
      <c r="H26" s="2"/>
      <c r="I26" s="204">
        <f t="shared" si="4"/>
        <v>0</v>
      </c>
      <c r="J26" s="2"/>
      <c r="K26" s="204">
        <f t="shared" si="5"/>
        <v>0</v>
      </c>
      <c r="L26" s="1">
        <f t="shared" si="6"/>
        <v>0</v>
      </c>
      <c r="M26" s="16"/>
      <c r="R26" s="125"/>
      <c r="S26" s="125"/>
    </row>
    <row r="27" spans="1:19" s="4" customFormat="1" ht="13.5" hidden="1" customHeight="1" x14ac:dyDescent="0.2">
      <c r="A27" s="212"/>
      <c r="B27" s="152"/>
      <c r="C27" s="153"/>
      <c r="D27" s="2"/>
      <c r="E27" s="204">
        <f t="shared" si="2"/>
        <v>0</v>
      </c>
      <c r="F27" s="2"/>
      <c r="G27" s="204">
        <f t="shared" si="3"/>
        <v>0</v>
      </c>
      <c r="H27" s="2"/>
      <c r="I27" s="204">
        <f t="shared" si="4"/>
        <v>0</v>
      </c>
      <c r="J27" s="2"/>
      <c r="K27" s="204">
        <f t="shared" si="5"/>
        <v>0</v>
      </c>
      <c r="L27" s="1">
        <f t="shared" si="6"/>
        <v>0</v>
      </c>
      <c r="M27" s="16"/>
      <c r="R27" s="125"/>
      <c r="S27" s="125"/>
    </row>
    <row r="28" spans="1:19" s="4" customFormat="1" ht="13.5" hidden="1" customHeight="1" x14ac:dyDescent="0.2">
      <c r="A28" s="212"/>
      <c r="B28" s="152"/>
      <c r="C28" s="153"/>
      <c r="D28" s="2"/>
      <c r="E28" s="204">
        <f t="shared" si="2"/>
        <v>0</v>
      </c>
      <c r="F28" s="2"/>
      <c r="G28" s="204">
        <f t="shared" si="3"/>
        <v>0</v>
      </c>
      <c r="H28" s="2"/>
      <c r="I28" s="204">
        <f t="shared" si="4"/>
        <v>0</v>
      </c>
      <c r="J28" s="2"/>
      <c r="K28" s="204">
        <f t="shared" si="5"/>
        <v>0</v>
      </c>
      <c r="L28" s="1">
        <f t="shared" si="6"/>
        <v>0</v>
      </c>
      <c r="M28" s="16"/>
      <c r="R28" s="125"/>
      <c r="S28" s="125"/>
    </row>
    <row r="29" spans="1:19" s="4" customFormat="1" ht="13.5" hidden="1" customHeight="1" x14ac:dyDescent="0.2">
      <c r="A29" s="212"/>
      <c r="B29" s="152"/>
      <c r="C29" s="153"/>
      <c r="D29" s="2"/>
      <c r="E29" s="204">
        <f t="shared" si="2"/>
        <v>0</v>
      </c>
      <c r="F29" s="2"/>
      <c r="G29" s="204">
        <f t="shared" si="3"/>
        <v>0</v>
      </c>
      <c r="H29" s="2"/>
      <c r="I29" s="204">
        <f t="shared" si="4"/>
        <v>0</v>
      </c>
      <c r="J29" s="2"/>
      <c r="K29" s="204">
        <f t="shared" si="5"/>
        <v>0</v>
      </c>
      <c r="L29" s="1">
        <f t="shared" si="6"/>
        <v>0</v>
      </c>
      <c r="M29" s="16"/>
      <c r="R29" s="125"/>
      <c r="S29" s="125"/>
    </row>
    <row r="30" spans="1:19" s="4" customFormat="1" ht="13.5" hidden="1" customHeight="1" x14ac:dyDescent="0.2">
      <c r="A30" s="212"/>
      <c r="B30" s="152"/>
      <c r="C30" s="153"/>
      <c r="D30" s="2"/>
      <c r="E30" s="204">
        <f t="shared" si="2"/>
        <v>0</v>
      </c>
      <c r="F30" s="2"/>
      <c r="G30" s="204">
        <f t="shared" si="3"/>
        <v>0</v>
      </c>
      <c r="H30" s="2"/>
      <c r="I30" s="204">
        <f t="shared" si="4"/>
        <v>0</v>
      </c>
      <c r="J30" s="2"/>
      <c r="K30" s="204">
        <f t="shared" si="5"/>
        <v>0</v>
      </c>
      <c r="L30" s="1">
        <f t="shared" si="6"/>
        <v>0</v>
      </c>
      <c r="M30" s="16"/>
      <c r="R30" s="125"/>
      <c r="S30" s="125"/>
    </row>
    <row r="31" spans="1:19" s="4" customFormat="1" ht="13.5" hidden="1" customHeight="1" x14ac:dyDescent="0.2">
      <c r="A31" s="212"/>
      <c r="B31" s="152"/>
      <c r="C31" s="153"/>
      <c r="D31" s="2"/>
      <c r="E31" s="204">
        <f t="shared" si="2"/>
        <v>0</v>
      </c>
      <c r="F31" s="2"/>
      <c r="G31" s="204">
        <f t="shared" si="3"/>
        <v>0</v>
      </c>
      <c r="H31" s="2"/>
      <c r="I31" s="204">
        <f t="shared" si="4"/>
        <v>0</v>
      </c>
      <c r="J31" s="2"/>
      <c r="K31" s="204">
        <f t="shared" si="5"/>
        <v>0</v>
      </c>
      <c r="L31" s="1">
        <f t="shared" si="6"/>
        <v>0</v>
      </c>
      <c r="M31" s="16"/>
      <c r="R31" s="125"/>
      <c r="S31" s="125"/>
    </row>
    <row r="32" spans="1:19" s="4" customFormat="1" ht="13.5" hidden="1" customHeight="1" x14ac:dyDescent="0.2">
      <c r="A32" s="212"/>
      <c r="B32" s="152"/>
      <c r="C32" s="153"/>
      <c r="D32" s="2"/>
      <c r="E32" s="204">
        <f t="shared" si="2"/>
        <v>0</v>
      </c>
      <c r="F32" s="2"/>
      <c r="G32" s="204">
        <f t="shared" si="3"/>
        <v>0</v>
      </c>
      <c r="H32" s="2"/>
      <c r="I32" s="204">
        <f t="shared" si="4"/>
        <v>0</v>
      </c>
      <c r="J32" s="2"/>
      <c r="K32" s="204">
        <f t="shared" si="5"/>
        <v>0</v>
      </c>
      <c r="L32" s="1">
        <f t="shared" si="6"/>
        <v>0</v>
      </c>
      <c r="M32" s="16"/>
      <c r="R32" s="125"/>
      <c r="S32" s="125"/>
    </row>
    <row r="33" spans="1:19" s="4" customFormat="1" ht="13.5" hidden="1" customHeight="1" x14ac:dyDescent="0.2">
      <c r="A33" s="212"/>
      <c r="B33" s="152"/>
      <c r="C33" s="153"/>
      <c r="D33" s="2"/>
      <c r="E33" s="204">
        <f t="shared" si="2"/>
        <v>0</v>
      </c>
      <c r="F33" s="2"/>
      <c r="G33" s="204">
        <f t="shared" si="3"/>
        <v>0</v>
      </c>
      <c r="H33" s="2"/>
      <c r="I33" s="204">
        <f t="shared" si="4"/>
        <v>0</v>
      </c>
      <c r="J33" s="2"/>
      <c r="K33" s="204">
        <f t="shared" si="5"/>
        <v>0</v>
      </c>
      <c r="L33" s="1">
        <f t="shared" si="6"/>
        <v>0</v>
      </c>
      <c r="M33" s="16"/>
      <c r="R33" s="125"/>
      <c r="S33" s="125"/>
    </row>
    <row r="34" spans="1:19" s="4" customFormat="1" ht="13.5" hidden="1" customHeight="1" x14ac:dyDescent="0.2">
      <c r="A34" s="212"/>
      <c r="B34" s="152"/>
      <c r="C34" s="153"/>
      <c r="D34" s="2"/>
      <c r="E34" s="204">
        <f t="shared" si="2"/>
        <v>0</v>
      </c>
      <c r="F34" s="2"/>
      <c r="G34" s="204">
        <f t="shared" si="3"/>
        <v>0</v>
      </c>
      <c r="H34" s="2"/>
      <c r="I34" s="204">
        <f t="shared" si="4"/>
        <v>0</v>
      </c>
      <c r="J34" s="2"/>
      <c r="K34" s="204">
        <f t="shared" si="5"/>
        <v>0</v>
      </c>
      <c r="L34" s="1">
        <f t="shared" si="6"/>
        <v>0</v>
      </c>
      <c r="M34" s="16"/>
      <c r="R34" s="125"/>
      <c r="S34" s="125"/>
    </row>
    <row r="35" spans="1:19" s="4" customFormat="1" ht="13.5" hidden="1" customHeight="1" x14ac:dyDescent="0.2">
      <c r="A35" s="212"/>
      <c r="B35" s="152"/>
      <c r="C35" s="153"/>
      <c r="D35" s="2"/>
      <c r="E35" s="204">
        <f t="shared" si="2"/>
        <v>0</v>
      </c>
      <c r="F35" s="2"/>
      <c r="G35" s="204">
        <f t="shared" si="3"/>
        <v>0</v>
      </c>
      <c r="H35" s="2"/>
      <c r="I35" s="204">
        <f t="shared" si="4"/>
        <v>0</v>
      </c>
      <c r="J35" s="2"/>
      <c r="K35" s="204">
        <f t="shared" si="5"/>
        <v>0</v>
      </c>
      <c r="L35" s="1">
        <f t="shared" si="6"/>
        <v>0</v>
      </c>
      <c r="M35" s="16"/>
      <c r="R35" s="125"/>
      <c r="S35" s="125"/>
    </row>
    <row r="36" spans="1:19" s="4" customFormat="1" ht="13.5" hidden="1" customHeight="1" x14ac:dyDescent="0.2">
      <c r="A36" s="212"/>
      <c r="B36" s="152"/>
      <c r="C36" s="153"/>
      <c r="D36" s="2"/>
      <c r="E36" s="204">
        <f t="shared" si="2"/>
        <v>0</v>
      </c>
      <c r="F36" s="2"/>
      <c r="G36" s="204">
        <f t="shared" si="3"/>
        <v>0</v>
      </c>
      <c r="H36" s="2"/>
      <c r="I36" s="204">
        <f t="shared" si="4"/>
        <v>0</v>
      </c>
      <c r="J36" s="2"/>
      <c r="K36" s="204">
        <f t="shared" si="5"/>
        <v>0</v>
      </c>
      <c r="L36" s="1">
        <f t="shared" si="6"/>
        <v>0</v>
      </c>
      <c r="M36" s="16"/>
      <c r="R36" s="125"/>
      <c r="S36" s="125"/>
    </row>
    <row r="37" spans="1:19" s="4" customFormat="1" x14ac:dyDescent="0.2">
      <c r="A37" s="259"/>
      <c r="B37" s="59"/>
      <c r="C37" s="58"/>
      <c r="D37" s="60"/>
      <c r="E37" s="205"/>
      <c r="F37" s="60"/>
      <c r="G37" s="205"/>
      <c r="H37" s="60"/>
      <c r="I37" s="205"/>
      <c r="J37" s="60"/>
      <c r="K37" s="205"/>
      <c r="L37" s="26"/>
      <c r="M37" s="29"/>
      <c r="R37" s="125"/>
      <c r="S37" s="125"/>
    </row>
    <row r="38" spans="1:19" s="4" customFormat="1" x14ac:dyDescent="0.2">
      <c r="A38" s="260" t="s">
        <v>55</v>
      </c>
      <c r="B38" s="119"/>
      <c r="C38" s="119"/>
      <c r="D38" s="120"/>
      <c r="E38" s="222">
        <f>SUM(E17:E36)</f>
        <v>0</v>
      </c>
      <c r="F38" s="48"/>
      <c r="G38" s="222">
        <f>SUM(G17:G36)</f>
        <v>0</v>
      </c>
      <c r="H38" s="48"/>
      <c r="I38" s="222">
        <f>SUM(I17:I36)</f>
        <v>0</v>
      </c>
      <c r="J38" s="48"/>
      <c r="K38" s="49">
        <f>SUM(K17:K36)</f>
        <v>0</v>
      </c>
      <c r="L38" s="48">
        <f>SUM(L17:L36)</f>
        <v>0</v>
      </c>
      <c r="M38" s="47"/>
      <c r="R38" s="125"/>
      <c r="S38" s="125"/>
    </row>
    <row r="39" spans="1:19" s="4" customFormat="1" x14ac:dyDescent="0.2">
      <c r="A39" s="203"/>
      <c r="B39" s="62"/>
      <c r="C39" s="63"/>
      <c r="D39" s="61"/>
      <c r="E39" s="206"/>
      <c r="F39" s="61"/>
      <c r="G39" s="206"/>
      <c r="H39" s="61"/>
      <c r="I39" s="206"/>
      <c r="J39" s="61"/>
      <c r="K39" s="206"/>
      <c r="L39" s="57"/>
      <c r="M39" s="22"/>
      <c r="R39" s="125"/>
      <c r="S39" s="125"/>
    </row>
    <row r="40" spans="1:19" s="4" customFormat="1" ht="25.5" x14ac:dyDescent="0.2">
      <c r="A40" s="258" t="s">
        <v>130</v>
      </c>
      <c r="B40" s="152"/>
      <c r="C40" s="153"/>
      <c r="D40" s="3"/>
      <c r="E40" s="249"/>
      <c r="F40" s="2"/>
      <c r="G40" s="204"/>
      <c r="H40" s="2"/>
      <c r="I40" s="204"/>
      <c r="J40" s="2"/>
      <c r="K40" s="204"/>
      <c r="L40" s="1"/>
      <c r="M40" s="16"/>
      <c r="R40" s="125"/>
      <c r="S40" s="125"/>
    </row>
    <row r="41" spans="1:19" s="4" customFormat="1" x14ac:dyDescent="0.2">
      <c r="A41" s="212"/>
      <c r="B41" s="152"/>
      <c r="C41" s="153"/>
      <c r="D41" s="3"/>
      <c r="E41" s="249"/>
      <c r="F41" s="2"/>
      <c r="G41" s="204"/>
      <c r="H41" s="2"/>
      <c r="I41" s="204"/>
      <c r="J41" s="2"/>
      <c r="K41" s="204"/>
      <c r="L41" s="1"/>
      <c r="M41" s="16"/>
      <c r="R41" s="125"/>
      <c r="S41" s="125"/>
    </row>
    <row r="42" spans="1:19" s="4" customFormat="1" ht="38.25" x14ac:dyDescent="0.2">
      <c r="A42" s="258" t="s">
        <v>131</v>
      </c>
      <c r="B42" s="152"/>
      <c r="C42" s="153"/>
      <c r="D42" s="3"/>
      <c r="E42" s="249"/>
      <c r="F42" s="2"/>
      <c r="G42" s="204"/>
      <c r="H42" s="2"/>
      <c r="I42" s="204"/>
      <c r="J42" s="2"/>
      <c r="K42" s="204"/>
      <c r="L42" s="1"/>
      <c r="M42" s="16"/>
      <c r="R42" s="125"/>
      <c r="S42" s="125"/>
    </row>
    <row r="43" spans="1:19" s="4" customFormat="1" ht="51" x14ac:dyDescent="0.2">
      <c r="A43" s="212" t="s">
        <v>101</v>
      </c>
      <c r="B43" s="152"/>
      <c r="C43" s="153"/>
      <c r="D43" s="3"/>
      <c r="E43" s="204">
        <f t="shared" ref="E43" si="7">B43*D43</f>
        <v>0</v>
      </c>
      <c r="F43" s="2"/>
      <c r="G43" s="204">
        <f t="shared" ref="G43" si="8">B43*F43</f>
        <v>0</v>
      </c>
      <c r="H43" s="2"/>
      <c r="I43" s="204">
        <f t="shared" ref="I43" si="9">B43*H43</f>
        <v>0</v>
      </c>
      <c r="J43" s="2"/>
      <c r="K43" s="204">
        <f>(E43*$J$6)+J43+I43+G43</f>
        <v>0</v>
      </c>
      <c r="L43" s="1">
        <f t="shared" ref="L43:L64" si="10">K43</f>
        <v>0</v>
      </c>
      <c r="M43" s="16"/>
      <c r="R43" s="125"/>
      <c r="S43" s="125"/>
    </row>
    <row r="44" spans="1:19" s="4" customFormat="1" ht="38.25" x14ac:dyDescent="0.2">
      <c r="A44" s="212" t="s">
        <v>102</v>
      </c>
      <c r="B44" s="152"/>
      <c r="C44" s="153"/>
      <c r="D44" s="3"/>
      <c r="E44" s="204">
        <f t="shared" ref="E44:E64" si="11">B44*D44</f>
        <v>0</v>
      </c>
      <c r="F44" s="2"/>
      <c r="G44" s="204">
        <f t="shared" ref="G44:G64" si="12">B44*F44</f>
        <v>0</v>
      </c>
      <c r="H44" s="2"/>
      <c r="I44" s="204">
        <f t="shared" ref="I44:I64" si="13">B44*H44</f>
        <v>0</v>
      </c>
      <c r="J44" s="2"/>
      <c r="K44" s="204">
        <f t="shared" ref="K44:K64" si="14">(E44*$J$6)+J44+I44+G44</f>
        <v>0</v>
      </c>
      <c r="L44" s="1">
        <f t="shared" si="10"/>
        <v>0</v>
      </c>
      <c r="M44" s="16"/>
      <c r="R44" s="125"/>
      <c r="S44" s="125"/>
    </row>
    <row r="45" spans="1:19" s="4" customFormat="1" x14ac:dyDescent="0.2">
      <c r="A45" s="212" t="s">
        <v>126</v>
      </c>
      <c r="B45" s="152"/>
      <c r="C45" s="153"/>
      <c r="D45" s="3"/>
      <c r="E45" s="204">
        <f t="shared" si="11"/>
        <v>0</v>
      </c>
      <c r="F45" s="2"/>
      <c r="G45" s="204">
        <f t="shared" si="12"/>
        <v>0</v>
      </c>
      <c r="H45" s="2"/>
      <c r="I45" s="204">
        <f t="shared" si="13"/>
        <v>0</v>
      </c>
      <c r="J45" s="2"/>
      <c r="K45" s="204">
        <f t="shared" si="14"/>
        <v>0</v>
      </c>
      <c r="L45" s="1">
        <f t="shared" si="10"/>
        <v>0</v>
      </c>
      <c r="M45" s="16"/>
      <c r="R45" s="125"/>
      <c r="S45" s="125"/>
    </row>
    <row r="46" spans="1:19" s="4" customFormat="1" x14ac:dyDescent="0.2">
      <c r="A46" s="212" t="s">
        <v>126</v>
      </c>
      <c r="B46" s="152"/>
      <c r="C46" s="153"/>
      <c r="D46" s="3"/>
      <c r="E46" s="204">
        <f t="shared" si="11"/>
        <v>0</v>
      </c>
      <c r="F46" s="2"/>
      <c r="G46" s="204">
        <f t="shared" si="12"/>
        <v>0</v>
      </c>
      <c r="H46" s="2"/>
      <c r="I46" s="204">
        <f t="shared" si="13"/>
        <v>0</v>
      </c>
      <c r="J46" s="2"/>
      <c r="K46" s="204">
        <f t="shared" si="14"/>
        <v>0</v>
      </c>
      <c r="L46" s="1">
        <f t="shared" si="10"/>
        <v>0</v>
      </c>
      <c r="M46" s="16"/>
      <c r="R46" s="125"/>
      <c r="S46" s="125"/>
    </row>
    <row r="47" spans="1:19" s="4" customFormat="1" x14ac:dyDescent="0.2">
      <c r="A47" s="212" t="s">
        <v>126</v>
      </c>
      <c r="B47" s="152"/>
      <c r="C47" s="153"/>
      <c r="D47" s="3"/>
      <c r="E47" s="204">
        <f t="shared" si="11"/>
        <v>0</v>
      </c>
      <c r="F47" s="2"/>
      <c r="G47" s="204">
        <f t="shared" si="12"/>
        <v>0</v>
      </c>
      <c r="H47" s="2"/>
      <c r="I47" s="204">
        <f t="shared" si="13"/>
        <v>0</v>
      </c>
      <c r="J47" s="2"/>
      <c r="K47" s="204">
        <f t="shared" si="14"/>
        <v>0</v>
      </c>
      <c r="L47" s="1">
        <f t="shared" ref="L47" si="15">K47</f>
        <v>0</v>
      </c>
      <c r="M47" s="16"/>
      <c r="R47" s="125"/>
      <c r="S47" s="125"/>
    </row>
    <row r="48" spans="1:19" s="4" customFormat="1" ht="13.5" hidden="1" customHeight="1" x14ac:dyDescent="0.2">
      <c r="A48" s="212" t="s">
        <v>126</v>
      </c>
      <c r="B48" s="152"/>
      <c r="C48" s="153"/>
      <c r="D48" s="3"/>
      <c r="E48" s="204">
        <f t="shared" si="11"/>
        <v>0</v>
      </c>
      <c r="F48" s="2"/>
      <c r="G48" s="204">
        <f t="shared" si="12"/>
        <v>0</v>
      </c>
      <c r="H48" s="2"/>
      <c r="I48" s="204">
        <f t="shared" si="13"/>
        <v>0</v>
      </c>
      <c r="J48" s="2"/>
      <c r="K48" s="204">
        <f t="shared" si="14"/>
        <v>0</v>
      </c>
      <c r="L48" s="1">
        <f t="shared" si="10"/>
        <v>0</v>
      </c>
      <c r="M48" s="16"/>
      <c r="R48" s="125"/>
      <c r="S48" s="125"/>
    </row>
    <row r="49" spans="1:19" s="4" customFormat="1" ht="13.5" hidden="1" customHeight="1" x14ac:dyDescent="0.2">
      <c r="A49" s="212" t="s">
        <v>126</v>
      </c>
      <c r="B49" s="152"/>
      <c r="C49" s="153"/>
      <c r="D49" s="3"/>
      <c r="E49" s="204">
        <f t="shared" si="11"/>
        <v>0</v>
      </c>
      <c r="F49" s="2"/>
      <c r="G49" s="204">
        <f t="shared" si="12"/>
        <v>0</v>
      </c>
      <c r="H49" s="2"/>
      <c r="I49" s="204">
        <f t="shared" si="13"/>
        <v>0</v>
      </c>
      <c r="J49" s="2"/>
      <c r="K49" s="204">
        <f t="shared" si="14"/>
        <v>0</v>
      </c>
      <c r="L49" s="1">
        <f t="shared" si="10"/>
        <v>0</v>
      </c>
      <c r="M49" s="16"/>
      <c r="R49" s="125"/>
      <c r="S49" s="125"/>
    </row>
    <row r="50" spans="1:19" s="4" customFormat="1" ht="13.5" hidden="1" customHeight="1" x14ac:dyDescent="0.2">
      <c r="A50" s="212" t="s">
        <v>126</v>
      </c>
      <c r="B50" s="152"/>
      <c r="C50" s="153"/>
      <c r="D50" s="3"/>
      <c r="E50" s="204">
        <f t="shared" si="11"/>
        <v>0</v>
      </c>
      <c r="F50" s="2"/>
      <c r="G50" s="204">
        <f t="shared" si="12"/>
        <v>0</v>
      </c>
      <c r="H50" s="2"/>
      <c r="I50" s="204">
        <f t="shared" si="13"/>
        <v>0</v>
      </c>
      <c r="J50" s="2"/>
      <c r="K50" s="204">
        <f t="shared" si="14"/>
        <v>0</v>
      </c>
      <c r="L50" s="1">
        <f t="shared" ref="L50:L54" si="16">K50</f>
        <v>0</v>
      </c>
      <c r="M50" s="16"/>
      <c r="R50" s="125"/>
      <c r="S50" s="125"/>
    </row>
    <row r="51" spans="1:19" s="4" customFormat="1" ht="13.5" hidden="1" customHeight="1" x14ac:dyDescent="0.2">
      <c r="A51" s="212" t="s">
        <v>126</v>
      </c>
      <c r="B51" s="152"/>
      <c r="C51" s="153"/>
      <c r="D51" s="3"/>
      <c r="E51" s="204">
        <f t="shared" si="11"/>
        <v>0</v>
      </c>
      <c r="F51" s="2"/>
      <c r="G51" s="204">
        <f t="shared" si="12"/>
        <v>0</v>
      </c>
      <c r="H51" s="2"/>
      <c r="I51" s="204">
        <f t="shared" si="13"/>
        <v>0</v>
      </c>
      <c r="J51" s="2"/>
      <c r="K51" s="204">
        <f t="shared" si="14"/>
        <v>0</v>
      </c>
      <c r="L51" s="1">
        <f t="shared" si="16"/>
        <v>0</v>
      </c>
      <c r="M51" s="16"/>
      <c r="R51" s="125"/>
      <c r="S51" s="125"/>
    </row>
    <row r="52" spans="1:19" s="4" customFormat="1" ht="13.5" hidden="1" customHeight="1" x14ac:dyDescent="0.2">
      <c r="A52" s="212" t="s">
        <v>126</v>
      </c>
      <c r="B52" s="152"/>
      <c r="C52" s="153"/>
      <c r="D52" s="3"/>
      <c r="E52" s="204">
        <f t="shared" si="11"/>
        <v>0</v>
      </c>
      <c r="F52" s="2"/>
      <c r="G52" s="204">
        <f t="shared" si="12"/>
        <v>0</v>
      </c>
      <c r="H52" s="2"/>
      <c r="I52" s="204">
        <f t="shared" si="13"/>
        <v>0</v>
      </c>
      <c r="J52" s="2"/>
      <c r="K52" s="204">
        <f t="shared" si="14"/>
        <v>0</v>
      </c>
      <c r="L52" s="1">
        <f t="shared" si="16"/>
        <v>0</v>
      </c>
      <c r="M52" s="16"/>
      <c r="R52" s="125"/>
      <c r="S52" s="125"/>
    </row>
    <row r="53" spans="1:19" s="4" customFormat="1" ht="13.5" hidden="1" customHeight="1" x14ac:dyDescent="0.2">
      <c r="A53" s="212" t="s">
        <v>126</v>
      </c>
      <c r="B53" s="152"/>
      <c r="C53" s="153"/>
      <c r="D53" s="3"/>
      <c r="E53" s="204">
        <f t="shared" si="11"/>
        <v>0</v>
      </c>
      <c r="F53" s="2"/>
      <c r="G53" s="204">
        <f t="shared" si="12"/>
        <v>0</v>
      </c>
      <c r="H53" s="2"/>
      <c r="I53" s="204">
        <f t="shared" si="13"/>
        <v>0</v>
      </c>
      <c r="J53" s="2"/>
      <c r="K53" s="204">
        <f t="shared" si="14"/>
        <v>0</v>
      </c>
      <c r="L53" s="1">
        <f t="shared" si="16"/>
        <v>0</v>
      </c>
      <c r="M53" s="16"/>
      <c r="R53" s="125"/>
      <c r="S53" s="125"/>
    </row>
    <row r="54" spans="1:19" s="4" customFormat="1" ht="13.5" hidden="1" customHeight="1" x14ac:dyDescent="0.2">
      <c r="A54" s="212" t="s">
        <v>126</v>
      </c>
      <c r="B54" s="152"/>
      <c r="C54" s="153"/>
      <c r="D54" s="3"/>
      <c r="E54" s="204">
        <f t="shared" si="11"/>
        <v>0</v>
      </c>
      <c r="F54" s="2"/>
      <c r="G54" s="204">
        <f t="shared" si="12"/>
        <v>0</v>
      </c>
      <c r="H54" s="2"/>
      <c r="I54" s="204">
        <f t="shared" si="13"/>
        <v>0</v>
      </c>
      <c r="J54" s="2"/>
      <c r="K54" s="204">
        <f t="shared" si="14"/>
        <v>0</v>
      </c>
      <c r="L54" s="1">
        <f t="shared" si="16"/>
        <v>0</v>
      </c>
      <c r="M54" s="16"/>
      <c r="R54" s="125"/>
      <c r="S54" s="125"/>
    </row>
    <row r="55" spans="1:19" s="4" customFormat="1" ht="13.5" hidden="1" customHeight="1" x14ac:dyDescent="0.2">
      <c r="A55" s="212" t="s">
        <v>126</v>
      </c>
      <c r="B55" s="152"/>
      <c r="C55" s="153"/>
      <c r="D55" s="3"/>
      <c r="E55" s="204">
        <f t="shared" si="11"/>
        <v>0</v>
      </c>
      <c r="F55" s="2"/>
      <c r="G55" s="204">
        <f t="shared" si="12"/>
        <v>0</v>
      </c>
      <c r="H55" s="2"/>
      <c r="I55" s="204">
        <f t="shared" si="13"/>
        <v>0</v>
      </c>
      <c r="J55" s="2"/>
      <c r="K55" s="204">
        <f t="shared" si="14"/>
        <v>0</v>
      </c>
      <c r="L55" s="1">
        <f t="shared" ref="L55:L59" si="17">K55</f>
        <v>0</v>
      </c>
      <c r="M55" s="16"/>
      <c r="R55" s="125"/>
      <c r="S55" s="125"/>
    </row>
    <row r="56" spans="1:19" s="4" customFormat="1" ht="13.5" hidden="1" customHeight="1" x14ac:dyDescent="0.2">
      <c r="A56" s="212" t="s">
        <v>126</v>
      </c>
      <c r="B56" s="152"/>
      <c r="C56" s="153"/>
      <c r="D56" s="3"/>
      <c r="E56" s="204">
        <f t="shared" si="11"/>
        <v>0</v>
      </c>
      <c r="F56" s="2"/>
      <c r="G56" s="204">
        <f t="shared" si="12"/>
        <v>0</v>
      </c>
      <c r="H56" s="2"/>
      <c r="I56" s="204">
        <f t="shared" si="13"/>
        <v>0</v>
      </c>
      <c r="J56" s="2"/>
      <c r="K56" s="204">
        <f t="shared" si="14"/>
        <v>0</v>
      </c>
      <c r="L56" s="1">
        <f t="shared" si="17"/>
        <v>0</v>
      </c>
      <c r="M56" s="16"/>
      <c r="R56" s="125"/>
      <c r="S56" s="125"/>
    </row>
    <row r="57" spans="1:19" s="4" customFormat="1" ht="13.5" hidden="1" customHeight="1" x14ac:dyDescent="0.2">
      <c r="A57" s="212" t="s">
        <v>126</v>
      </c>
      <c r="B57" s="152"/>
      <c r="C57" s="153"/>
      <c r="D57" s="3"/>
      <c r="E57" s="204">
        <f t="shared" si="11"/>
        <v>0</v>
      </c>
      <c r="F57" s="2"/>
      <c r="G57" s="204">
        <f t="shared" si="12"/>
        <v>0</v>
      </c>
      <c r="H57" s="2"/>
      <c r="I57" s="204">
        <f t="shared" si="13"/>
        <v>0</v>
      </c>
      <c r="J57" s="2"/>
      <c r="K57" s="204">
        <f t="shared" si="14"/>
        <v>0</v>
      </c>
      <c r="L57" s="1">
        <f t="shared" si="17"/>
        <v>0</v>
      </c>
      <c r="M57" s="16"/>
      <c r="R57" s="125"/>
      <c r="S57" s="125"/>
    </row>
    <row r="58" spans="1:19" s="4" customFormat="1" ht="13.5" hidden="1" customHeight="1" x14ac:dyDescent="0.2">
      <c r="A58" s="212" t="s">
        <v>126</v>
      </c>
      <c r="B58" s="152"/>
      <c r="C58" s="153"/>
      <c r="D58" s="3"/>
      <c r="E58" s="204">
        <f t="shared" si="11"/>
        <v>0</v>
      </c>
      <c r="F58" s="2"/>
      <c r="G58" s="204">
        <f t="shared" si="12"/>
        <v>0</v>
      </c>
      <c r="H58" s="2"/>
      <c r="I58" s="204">
        <f t="shared" si="13"/>
        <v>0</v>
      </c>
      <c r="J58" s="2"/>
      <c r="K58" s="204">
        <f t="shared" si="14"/>
        <v>0</v>
      </c>
      <c r="L58" s="1">
        <f t="shared" si="17"/>
        <v>0</v>
      </c>
      <c r="M58" s="16"/>
      <c r="R58" s="125"/>
      <c r="S58" s="125"/>
    </row>
    <row r="59" spans="1:19" s="4" customFormat="1" ht="13.5" hidden="1" customHeight="1" x14ac:dyDescent="0.2">
      <c r="A59" s="212" t="s">
        <v>126</v>
      </c>
      <c r="B59" s="152"/>
      <c r="C59" s="153"/>
      <c r="D59" s="3"/>
      <c r="E59" s="204">
        <f t="shared" si="11"/>
        <v>0</v>
      </c>
      <c r="F59" s="2"/>
      <c r="G59" s="204">
        <f t="shared" si="12"/>
        <v>0</v>
      </c>
      <c r="H59" s="2"/>
      <c r="I59" s="204">
        <f t="shared" si="13"/>
        <v>0</v>
      </c>
      <c r="J59" s="2"/>
      <c r="K59" s="204">
        <f t="shared" si="14"/>
        <v>0</v>
      </c>
      <c r="L59" s="1">
        <f t="shared" si="17"/>
        <v>0</v>
      </c>
      <c r="M59" s="16"/>
      <c r="R59" s="125"/>
      <c r="S59" s="125"/>
    </row>
    <row r="60" spans="1:19" s="4" customFormat="1" ht="13.5" hidden="1" customHeight="1" x14ac:dyDescent="0.2">
      <c r="A60" s="212" t="s">
        <v>126</v>
      </c>
      <c r="B60" s="152"/>
      <c r="C60" s="153"/>
      <c r="D60" s="3"/>
      <c r="E60" s="204">
        <f t="shared" si="11"/>
        <v>0</v>
      </c>
      <c r="F60" s="2"/>
      <c r="G60" s="204">
        <f t="shared" si="12"/>
        <v>0</v>
      </c>
      <c r="H60" s="2"/>
      <c r="I60" s="204">
        <f t="shared" si="13"/>
        <v>0</v>
      </c>
      <c r="J60" s="2"/>
      <c r="K60" s="204">
        <f t="shared" si="14"/>
        <v>0</v>
      </c>
      <c r="L60" s="1">
        <f t="shared" si="10"/>
        <v>0</v>
      </c>
      <c r="M60" s="16"/>
      <c r="R60" s="125"/>
      <c r="S60" s="125"/>
    </row>
    <row r="61" spans="1:19" s="4" customFormat="1" ht="13.5" hidden="1" customHeight="1" x14ac:dyDescent="0.2">
      <c r="A61" s="212" t="s">
        <v>126</v>
      </c>
      <c r="B61" s="152"/>
      <c r="C61" s="153"/>
      <c r="D61" s="3"/>
      <c r="E61" s="204">
        <f t="shared" si="11"/>
        <v>0</v>
      </c>
      <c r="F61" s="2"/>
      <c r="G61" s="204">
        <f t="shared" si="12"/>
        <v>0</v>
      </c>
      <c r="H61" s="2"/>
      <c r="I61" s="204">
        <f t="shared" si="13"/>
        <v>0</v>
      </c>
      <c r="J61" s="2"/>
      <c r="K61" s="204">
        <f t="shared" si="14"/>
        <v>0</v>
      </c>
      <c r="L61" s="1">
        <f t="shared" si="10"/>
        <v>0</v>
      </c>
      <c r="M61" s="16"/>
      <c r="R61" s="125"/>
      <c r="S61" s="125"/>
    </row>
    <row r="62" spans="1:19" s="4" customFormat="1" ht="13.5" hidden="1" customHeight="1" x14ac:dyDescent="0.2">
      <c r="A62" s="212" t="s">
        <v>126</v>
      </c>
      <c r="B62" s="152"/>
      <c r="C62" s="153"/>
      <c r="D62" s="3"/>
      <c r="E62" s="204">
        <f t="shared" si="11"/>
        <v>0</v>
      </c>
      <c r="F62" s="2"/>
      <c r="G62" s="204">
        <f t="shared" si="12"/>
        <v>0</v>
      </c>
      <c r="H62" s="2"/>
      <c r="I62" s="204">
        <f t="shared" si="13"/>
        <v>0</v>
      </c>
      <c r="J62" s="2"/>
      <c r="K62" s="204">
        <f t="shared" si="14"/>
        <v>0</v>
      </c>
      <c r="L62" s="1">
        <f t="shared" si="10"/>
        <v>0</v>
      </c>
      <c r="M62" s="16"/>
      <c r="R62" s="125"/>
      <c r="S62" s="125"/>
    </row>
    <row r="63" spans="1:19" s="4" customFormat="1" ht="13.5" hidden="1" customHeight="1" x14ac:dyDescent="0.2">
      <c r="A63" s="212" t="s">
        <v>126</v>
      </c>
      <c r="B63" s="152"/>
      <c r="C63" s="153"/>
      <c r="D63" s="3"/>
      <c r="E63" s="204">
        <f t="shared" si="11"/>
        <v>0</v>
      </c>
      <c r="F63" s="2"/>
      <c r="G63" s="204">
        <f t="shared" si="12"/>
        <v>0</v>
      </c>
      <c r="H63" s="2"/>
      <c r="I63" s="204">
        <f t="shared" si="13"/>
        <v>0</v>
      </c>
      <c r="J63" s="2"/>
      <c r="K63" s="204">
        <f t="shared" si="14"/>
        <v>0</v>
      </c>
      <c r="L63" s="1">
        <f t="shared" si="10"/>
        <v>0</v>
      </c>
      <c r="M63" s="16"/>
      <c r="R63" s="125"/>
      <c r="S63" s="125"/>
    </row>
    <row r="64" spans="1:19" s="4" customFormat="1" ht="13.5" hidden="1" customHeight="1" x14ac:dyDescent="0.2">
      <c r="A64" s="212" t="s">
        <v>126</v>
      </c>
      <c r="B64" s="152"/>
      <c r="C64" s="153"/>
      <c r="D64" s="3"/>
      <c r="E64" s="204">
        <f t="shared" si="11"/>
        <v>0</v>
      </c>
      <c r="F64" s="2"/>
      <c r="G64" s="204">
        <f t="shared" si="12"/>
        <v>0</v>
      </c>
      <c r="H64" s="2"/>
      <c r="I64" s="204">
        <f t="shared" si="13"/>
        <v>0</v>
      </c>
      <c r="J64" s="2"/>
      <c r="K64" s="204">
        <f t="shared" si="14"/>
        <v>0</v>
      </c>
      <c r="L64" s="1">
        <f t="shared" si="10"/>
        <v>0</v>
      </c>
      <c r="M64" s="16"/>
      <c r="R64" s="125"/>
      <c r="S64" s="125"/>
    </row>
    <row r="65" spans="1:19" s="4" customFormat="1" x14ac:dyDescent="0.2">
      <c r="A65" s="212"/>
      <c r="B65" s="152"/>
      <c r="C65" s="153"/>
      <c r="D65" s="3"/>
      <c r="E65" s="249"/>
      <c r="F65" s="2"/>
      <c r="G65" s="204"/>
      <c r="H65" s="2"/>
      <c r="I65" s="204"/>
      <c r="J65" s="2"/>
      <c r="K65" s="204"/>
      <c r="L65" s="1"/>
      <c r="M65" s="16"/>
      <c r="R65" s="125"/>
      <c r="S65" s="125"/>
    </row>
    <row r="66" spans="1:19" s="4" customFormat="1" ht="25.5" x14ac:dyDescent="0.2">
      <c r="A66" s="258" t="s">
        <v>132</v>
      </c>
      <c r="B66" s="152"/>
      <c r="C66" s="153"/>
      <c r="D66" s="3"/>
      <c r="E66" s="249"/>
      <c r="F66" s="2"/>
      <c r="G66" s="204"/>
      <c r="H66" s="2"/>
      <c r="I66" s="204"/>
      <c r="J66" s="2"/>
      <c r="K66" s="204"/>
      <c r="L66" s="1"/>
      <c r="M66" s="16"/>
      <c r="R66" s="125"/>
      <c r="S66" s="125"/>
    </row>
    <row r="67" spans="1:19" s="4" customFormat="1" x14ac:dyDescent="0.2">
      <c r="A67" s="212" t="s">
        <v>105</v>
      </c>
      <c r="B67" s="152"/>
      <c r="C67" s="153"/>
      <c r="D67" s="3"/>
      <c r="E67" s="204">
        <f t="shared" ref="E67" si="18">B67*D67</f>
        <v>0</v>
      </c>
      <c r="F67" s="2"/>
      <c r="G67" s="204">
        <f t="shared" ref="G67" si="19">B67*F67</f>
        <v>0</v>
      </c>
      <c r="H67" s="2"/>
      <c r="I67" s="204">
        <f t="shared" ref="I67" si="20">B67*H67</f>
        <v>0</v>
      </c>
      <c r="J67" s="2"/>
      <c r="K67" s="204">
        <f t="shared" ref="K67" si="21">(E67*$J$6)+J67+I67+G67</f>
        <v>0</v>
      </c>
      <c r="L67" s="1">
        <f t="shared" ref="L67" si="22">K67</f>
        <v>0</v>
      </c>
      <c r="M67" s="16"/>
      <c r="R67" s="125"/>
      <c r="S67" s="125"/>
    </row>
    <row r="68" spans="1:19" s="4" customFormat="1" x14ac:dyDescent="0.2">
      <c r="A68" s="212" t="s">
        <v>126</v>
      </c>
      <c r="B68" s="152"/>
      <c r="C68" s="153"/>
      <c r="D68" s="3"/>
      <c r="E68" s="204">
        <f t="shared" ref="E68:E87" si="23">B68*D68</f>
        <v>0</v>
      </c>
      <c r="F68" s="2"/>
      <c r="G68" s="204">
        <f t="shared" ref="G68:G87" si="24">B68*F68</f>
        <v>0</v>
      </c>
      <c r="H68" s="2"/>
      <c r="I68" s="204">
        <f t="shared" ref="I68:I87" si="25">B68*H68</f>
        <v>0</v>
      </c>
      <c r="J68" s="2"/>
      <c r="K68" s="204">
        <f t="shared" ref="K68:K87" si="26">(E68*$J$6)+J68+I68+G68</f>
        <v>0</v>
      </c>
      <c r="L68" s="1">
        <f t="shared" ref="L68:L87" si="27">K68</f>
        <v>0</v>
      </c>
      <c r="M68" s="16"/>
      <c r="R68" s="125"/>
      <c r="S68" s="125"/>
    </row>
    <row r="69" spans="1:19" s="4" customFormat="1" x14ac:dyDescent="0.2">
      <c r="A69" s="212" t="s">
        <v>126</v>
      </c>
      <c r="B69" s="152"/>
      <c r="C69" s="153"/>
      <c r="D69" s="3"/>
      <c r="E69" s="204">
        <f t="shared" si="23"/>
        <v>0</v>
      </c>
      <c r="F69" s="2"/>
      <c r="G69" s="204">
        <f t="shared" si="24"/>
        <v>0</v>
      </c>
      <c r="H69" s="2"/>
      <c r="I69" s="204">
        <f t="shared" si="25"/>
        <v>0</v>
      </c>
      <c r="J69" s="2"/>
      <c r="K69" s="204">
        <f t="shared" si="26"/>
        <v>0</v>
      </c>
      <c r="L69" s="1">
        <f t="shared" si="27"/>
        <v>0</v>
      </c>
      <c r="M69" s="16"/>
      <c r="R69" s="125"/>
      <c r="S69" s="125"/>
    </row>
    <row r="70" spans="1:19" s="4" customFormat="1" x14ac:dyDescent="0.2">
      <c r="A70" s="212" t="s">
        <v>126</v>
      </c>
      <c r="B70" s="152"/>
      <c r="C70" s="153"/>
      <c r="D70" s="3"/>
      <c r="E70" s="204">
        <f t="shared" si="23"/>
        <v>0</v>
      </c>
      <c r="F70" s="2"/>
      <c r="G70" s="204">
        <f t="shared" si="24"/>
        <v>0</v>
      </c>
      <c r="H70" s="2"/>
      <c r="I70" s="204">
        <f t="shared" si="25"/>
        <v>0</v>
      </c>
      <c r="J70" s="2"/>
      <c r="K70" s="204">
        <f t="shared" si="26"/>
        <v>0</v>
      </c>
      <c r="L70" s="1">
        <f t="shared" si="27"/>
        <v>0</v>
      </c>
      <c r="M70" s="16"/>
      <c r="R70" s="125"/>
      <c r="S70" s="125"/>
    </row>
    <row r="71" spans="1:19" s="4" customFormat="1" x14ac:dyDescent="0.2">
      <c r="A71" s="212" t="s">
        <v>126</v>
      </c>
      <c r="B71" s="152"/>
      <c r="C71" s="153"/>
      <c r="D71" s="3"/>
      <c r="E71" s="204">
        <f t="shared" si="23"/>
        <v>0</v>
      </c>
      <c r="F71" s="2"/>
      <c r="G71" s="204">
        <f t="shared" si="24"/>
        <v>0</v>
      </c>
      <c r="H71" s="2"/>
      <c r="I71" s="204">
        <f t="shared" si="25"/>
        <v>0</v>
      </c>
      <c r="J71" s="2"/>
      <c r="K71" s="204">
        <f t="shared" si="26"/>
        <v>0</v>
      </c>
      <c r="L71" s="1">
        <f t="shared" si="27"/>
        <v>0</v>
      </c>
      <c r="M71" s="16"/>
      <c r="R71" s="125"/>
      <c r="S71" s="125"/>
    </row>
    <row r="72" spans="1:19" s="4" customFormat="1" ht="13.5" hidden="1" customHeight="1" x14ac:dyDescent="0.2">
      <c r="A72" s="212" t="s">
        <v>126</v>
      </c>
      <c r="B72" s="152"/>
      <c r="C72" s="153"/>
      <c r="D72" s="3"/>
      <c r="E72" s="204">
        <f t="shared" si="23"/>
        <v>0</v>
      </c>
      <c r="F72" s="2"/>
      <c r="G72" s="204">
        <f t="shared" si="24"/>
        <v>0</v>
      </c>
      <c r="H72" s="2"/>
      <c r="I72" s="204">
        <f t="shared" si="25"/>
        <v>0</v>
      </c>
      <c r="J72" s="2"/>
      <c r="K72" s="204">
        <f t="shared" si="26"/>
        <v>0</v>
      </c>
      <c r="L72" s="1">
        <f t="shared" si="27"/>
        <v>0</v>
      </c>
      <c r="M72" s="16"/>
      <c r="R72" s="125"/>
      <c r="S72" s="125"/>
    </row>
    <row r="73" spans="1:19" s="4" customFormat="1" ht="13.5" hidden="1" customHeight="1" x14ac:dyDescent="0.2">
      <c r="A73" s="212" t="s">
        <v>126</v>
      </c>
      <c r="B73" s="152"/>
      <c r="C73" s="153"/>
      <c r="D73" s="3"/>
      <c r="E73" s="204">
        <f t="shared" si="23"/>
        <v>0</v>
      </c>
      <c r="F73" s="2"/>
      <c r="G73" s="204">
        <f t="shared" si="24"/>
        <v>0</v>
      </c>
      <c r="H73" s="2"/>
      <c r="I73" s="204">
        <f t="shared" si="25"/>
        <v>0</v>
      </c>
      <c r="J73" s="2"/>
      <c r="K73" s="204">
        <f t="shared" si="26"/>
        <v>0</v>
      </c>
      <c r="L73" s="1">
        <f t="shared" si="27"/>
        <v>0</v>
      </c>
      <c r="M73" s="16"/>
      <c r="R73" s="125"/>
      <c r="S73" s="125"/>
    </row>
    <row r="74" spans="1:19" s="4" customFormat="1" ht="13.5" hidden="1" customHeight="1" x14ac:dyDescent="0.2">
      <c r="A74" s="212" t="s">
        <v>126</v>
      </c>
      <c r="B74" s="152"/>
      <c r="C74" s="153"/>
      <c r="D74" s="3"/>
      <c r="E74" s="204">
        <f t="shared" si="23"/>
        <v>0</v>
      </c>
      <c r="F74" s="2"/>
      <c r="G74" s="204">
        <f t="shared" si="24"/>
        <v>0</v>
      </c>
      <c r="H74" s="2"/>
      <c r="I74" s="204">
        <f t="shared" si="25"/>
        <v>0</v>
      </c>
      <c r="J74" s="2"/>
      <c r="K74" s="204">
        <f t="shared" si="26"/>
        <v>0</v>
      </c>
      <c r="L74" s="1">
        <f t="shared" si="27"/>
        <v>0</v>
      </c>
      <c r="M74" s="16"/>
      <c r="R74" s="125"/>
      <c r="S74" s="125"/>
    </row>
    <row r="75" spans="1:19" s="4" customFormat="1" ht="13.5" hidden="1" customHeight="1" x14ac:dyDescent="0.2">
      <c r="A75" s="212" t="s">
        <v>126</v>
      </c>
      <c r="B75" s="152"/>
      <c r="C75" s="153"/>
      <c r="D75" s="3"/>
      <c r="E75" s="204">
        <f t="shared" si="23"/>
        <v>0</v>
      </c>
      <c r="F75" s="2"/>
      <c r="G75" s="204">
        <f t="shared" si="24"/>
        <v>0</v>
      </c>
      <c r="H75" s="2"/>
      <c r="I75" s="204">
        <f t="shared" si="25"/>
        <v>0</v>
      </c>
      <c r="J75" s="2"/>
      <c r="K75" s="204">
        <f t="shared" si="26"/>
        <v>0</v>
      </c>
      <c r="L75" s="1">
        <f t="shared" si="27"/>
        <v>0</v>
      </c>
      <c r="M75" s="16"/>
      <c r="R75" s="125"/>
      <c r="S75" s="125"/>
    </row>
    <row r="76" spans="1:19" s="4" customFormat="1" ht="13.5" hidden="1" customHeight="1" x14ac:dyDescent="0.2">
      <c r="A76" s="212" t="s">
        <v>126</v>
      </c>
      <c r="B76" s="152"/>
      <c r="C76" s="153"/>
      <c r="D76" s="3"/>
      <c r="E76" s="204">
        <f t="shared" si="23"/>
        <v>0</v>
      </c>
      <c r="F76" s="2"/>
      <c r="G76" s="204">
        <f t="shared" si="24"/>
        <v>0</v>
      </c>
      <c r="H76" s="2"/>
      <c r="I76" s="204">
        <f t="shared" si="25"/>
        <v>0</v>
      </c>
      <c r="J76" s="2"/>
      <c r="K76" s="204">
        <f t="shared" si="26"/>
        <v>0</v>
      </c>
      <c r="L76" s="1">
        <f t="shared" si="27"/>
        <v>0</v>
      </c>
      <c r="M76" s="16"/>
      <c r="R76" s="125"/>
      <c r="S76" s="125"/>
    </row>
    <row r="77" spans="1:19" s="4" customFormat="1" ht="13.5" hidden="1" customHeight="1" x14ac:dyDescent="0.2">
      <c r="A77" s="212" t="s">
        <v>126</v>
      </c>
      <c r="B77" s="152"/>
      <c r="C77" s="153"/>
      <c r="D77" s="3"/>
      <c r="E77" s="204">
        <f t="shared" si="23"/>
        <v>0</v>
      </c>
      <c r="F77" s="2"/>
      <c r="G77" s="204">
        <f t="shared" si="24"/>
        <v>0</v>
      </c>
      <c r="H77" s="2"/>
      <c r="I77" s="204">
        <f t="shared" si="25"/>
        <v>0</v>
      </c>
      <c r="J77" s="2"/>
      <c r="K77" s="204">
        <f t="shared" si="26"/>
        <v>0</v>
      </c>
      <c r="L77" s="1">
        <f t="shared" si="27"/>
        <v>0</v>
      </c>
      <c r="M77" s="16"/>
      <c r="R77" s="125"/>
      <c r="S77" s="125"/>
    </row>
    <row r="78" spans="1:19" s="4" customFormat="1" ht="13.5" hidden="1" customHeight="1" x14ac:dyDescent="0.2">
      <c r="A78" s="212" t="s">
        <v>126</v>
      </c>
      <c r="B78" s="152"/>
      <c r="C78" s="153"/>
      <c r="D78" s="3"/>
      <c r="E78" s="204">
        <f t="shared" si="23"/>
        <v>0</v>
      </c>
      <c r="F78" s="2"/>
      <c r="G78" s="204">
        <f t="shared" si="24"/>
        <v>0</v>
      </c>
      <c r="H78" s="2"/>
      <c r="I78" s="204">
        <f t="shared" si="25"/>
        <v>0</v>
      </c>
      <c r="J78" s="2"/>
      <c r="K78" s="204">
        <f t="shared" si="26"/>
        <v>0</v>
      </c>
      <c r="L78" s="1">
        <f t="shared" si="27"/>
        <v>0</v>
      </c>
      <c r="M78" s="16"/>
      <c r="R78" s="125"/>
      <c r="S78" s="125"/>
    </row>
    <row r="79" spans="1:19" s="4" customFormat="1" ht="13.5" hidden="1" customHeight="1" x14ac:dyDescent="0.2">
      <c r="A79" s="212" t="s">
        <v>126</v>
      </c>
      <c r="B79" s="152"/>
      <c r="C79" s="153"/>
      <c r="D79" s="3"/>
      <c r="E79" s="204">
        <f t="shared" si="23"/>
        <v>0</v>
      </c>
      <c r="F79" s="2"/>
      <c r="G79" s="204">
        <f t="shared" si="24"/>
        <v>0</v>
      </c>
      <c r="H79" s="2"/>
      <c r="I79" s="204">
        <f t="shared" si="25"/>
        <v>0</v>
      </c>
      <c r="J79" s="2"/>
      <c r="K79" s="204">
        <f t="shared" si="26"/>
        <v>0</v>
      </c>
      <c r="L79" s="1">
        <f t="shared" si="27"/>
        <v>0</v>
      </c>
      <c r="M79" s="16"/>
      <c r="R79" s="125"/>
      <c r="S79" s="125"/>
    </row>
    <row r="80" spans="1:19" s="4" customFormat="1" ht="13.5" hidden="1" customHeight="1" x14ac:dyDescent="0.2">
      <c r="A80" s="212" t="s">
        <v>126</v>
      </c>
      <c r="B80" s="152"/>
      <c r="C80" s="153"/>
      <c r="D80" s="3"/>
      <c r="E80" s="204">
        <f t="shared" si="23"/>
        <v>0</v>
      </c>
      <c r="F80" s="2"/>
      <c r="G80" s="204">
        <f t="shared" si="24"/>
        <v>0</v>
      </c>
      <c r="H80" s="2"/>
      <c r="I80" s="204">
        <f t="shared" si="25"/>
        <v>0</v>
      </c>
      <c r="J80" s="2"/>
      <c r="K80" s="204">
        <f t="shared" si="26"/>
        <v>0</v>
      </c>
      <c r="L80" s="1">
        <f t="shared" si="27"/>
        <v>0</v>
      </c>
      <c r="M80" s="16"/>
      <c r="R80" s="125"/>
      <c r="S80" s="125"/>
    </row>
    <row r="81" spans="1:19" s="4" customFormat="1" ht="13.5" hidden="1" customHeight="1" x14ac:dyDescent="0.2">
      <c r="A81" s="212" t="s">
        <v>126</v>
      </c>
      <c r="B81" s="152"/>
      <c r="C81" s="153"/>
      <c r="D81" s="3"/>
      <c r="E81" s="204">
        <f t="shared" si="23"/>
        <v>0</v>
      </c>
      <c r="F81" s="2"/>
      <c r="G81" s="204">
        <f t="shared" si="24"/>
        <v>0</v>
      </c>
      <c r="H81" s="2"/>
      <c r="I81" s="204">
        <f t="shared" si="25"/>
        <v>0</v>
      </c>
      <c r="J81" s="2"/>
      <c r="K81" s="204">
        <f t="shared" si="26"/>
        <v>0</v>
      </c>
      <c r="L81" s="1">
        <f t="shared" si="27"/>
        <v>0</v>
      </c>
      <c r="M81" s="16"/>
      <c r="R81" s="125"/>
      <c r="S81" s="125"/>
    </row>
    <row r="82" spans="1:19" s="4" customFormat="1" ht="13.5" hidden="1" customHeight="1" x14ac:dyDescent="0.2">
      <c r="A82" s="212" t="s">
        <v>126</v>
      </c>
      <c r="B82" s="152"/>
      <c r="C82" s="153"/>
      <c r="D82" s="3"/>
      <c r="E82" s="204">
        <f t="shared" si="23"/>
        <v>0</v>
      </c>
      <c r="F82" s="2"/>
      <c r="G82" s="204">
        <f t="shared" si="24"/>
        <v>0</v>
      </c>
      <c r="H82" s="2"/>
      <c r="I82" s="204">
        <f t="shared" si="25"/>
        <v>0</v>
      </c>
      <c r="J82" s="2"/>
      <c r="K82" s="204">
        <f t="shared" si="26"/>
        <v>0</v>
      </c>
      <c r="L82" s="1">
        <f t="shared" si="27"/>
        <v>0</v>
      </c>
      <c r="M82" s="16"/>
      <c r="R82" s="125"/>
      <c r="S82" s="125"/>
    </row>
    <row r="83" spans="1:19" s="4" customFormat="1" ht="13.5" hidden="1" customHeight="1" x14ac:dyDescent="0.2">
      <c r="A83" s="212" t="s">
        <v>126</v>
      </c>
      <c r="B83" s="152"/>
      <c r="C83" s="153"/>
      <c r="D83" s="3"/>
      <c r="E83" s="204">
        <f t="shared" si="23"/>
        <v>0</v>
      </c>
      <c r="F83" s="2"/>
      <c r="G83" s="204">
        <f t="shared" si="24"/>
        <v>0</v>
      </c>
      <c r="H83" s="2"/>
      <c r="I83" s="204">
        <f t="shared" si="25"/>
        <v>0</v>
      </c>
      <c r="J83" s="2"/>
      <c r="K83" s="204">
        <f t="shared" si="26"/>
        <v>0</v>
      </c>
      <c r="L83" s="1">
        <f t="shared" si="27"/>
        <v>0</v>
      </c>
      <c r="M83" s="16"/>
      <c r="R83" s="125"/>
      <c r="S83" s="125"/>
    </row>
    <row r="84" spans="1:19" s="4" customFormat="1" ht="13.5" hidden="1" customHeight="1" x14ac:dyDescent="0.2">
      <c r="A84" s="212" t="s">
        <v>126</v>
      </c>
      <c r="B84" s="152"/>
      <c r="C84" s="153"/>
      <c r="D84" s="3"/>
      <c r="E84" s="204">
        <f t="shared" si="23"/>
        <v>0</v>
      </c>
      <c r="F84" s="2"/>
      <c r="G84" s="204">
        <f t="shared" si="24"/>
        <v>0</v>
      </c>
      <c r="H84" s="2"/>
      <c r="I84" s="204">
        <f t="shared" si="25"/>
        <v>0</v>
      </c>
      <c r="J84" s="2"/>
      <c r="K84" s="204">
        <f t="shared" si="26"/>
        <v>0</v>
      </c>
      <c r="L84" s="1">
        <f t="shared" si="27"/>
        <v>0</v>
      </c>
      <c r="M84" s="16"/>
      <c r="R84" s="125"/>
      <c r="S84" s="125"/>
    </row>
    <row r="85" spans="1:19" s="4" customFormat="1" ht="13.5" hidden="1" customHeight="1" x14ac:dyDescent="0.2">
      <c r="A85" s="212" t="s">
        <v>126</v>
      </c>
      <c r="B85" s="152"/>
      <c r="C85" s="153"/>
      <c r="D85" s="3"/>
      <c r="E85" s="204">
        <f t="shared" si="23"/>
        <v>0</v>
      </c>
      <c r="F85" s="2"/>
      <c r="G85" s="204">
        <f t="shared" si="24"/>
        <v>0</v>
      </c>
      <c r="H85" s="2"/>
      <c r="I85" s="204">
        <f t="shared" si="25"/>
        <v>0</v>
      </c>
      <c r="J85" s="2"/>
      <c r="K85" s="204">
        <f t="shared" si="26"/>
        <v>0</v>
      </c>
      <c r="L85" s="1">
        <f t="shared" si="27"/>
        <v>0</v>
      </c>
      <c r="M85" s="16"/>
      <c r="R85" s="125"/>
      <c r="S85" s="125"/>
    </row>
    <row r="86" spans="1:19" s="4" customFormat="1" ht="13.5" hidden="1" customHeight="1" x14ac:dyDescent="0.2">
      <c r="A86" s="212" t="s">
        <v>126</v>
      </c>
      <c r="B86" s="152"/>
      <c r="C86" s="153"/>
      <c r="D86" s="3"/>
      <c r="E86" s="204">
        <f t="shared" si="23"/>
        <v>0</v>
      </c>
      <c r="F86" s="2"/>
      <c r="G86" s="204">
        <f t="shared" si="24"/>
        <v>0</v>
      </c>
      <c r="H86" s="2"/>
      <c r="I86" s="204">
        <f t="shared" si="25"/>
        <v>0</v>
      </c>
      <c r="J86" s="2"/>
      <c r="K86" s="204">
        <f t="shared" si="26"/>
        <v>0</v>
      </c>
      <c r="L86" s="1">
        <f t="shared" si="27"/>
        <v>0</v>
      </c>
      <c r="M86" s="16"/>
      <c r="R86" s="125"/>
      <c r="S86" s="125"/>
    </row>
    <row r="87" spans="1:19" s="4" customFormat="1" ht="13.5" hidden="1" customHeight="1" x14ac:dyDescent="0.2">
      <c r="A87" s="212" t="s">
        <v>126</v>
      </c>
      <c r="B87" s="152"/>
      <c r="C87" s="153"/>
      <c r="D87" s="3"/>
      <c r="E87" s="204">
        <f t="shared" si="23"/>
        <v>0</v>
      </c>
      <c r="F87" s="2"/>
      <c r="G87" s="204">
        <f t="shared" si="24"/>
        <v>0</v>
      </c>
      <c r="H87" s="2"/>
      <c r="I87" s="204">
        <f t="shared" si="25"/>
        <v>0</v>
      </c>
      <c r="J87" s="2"/>
      <c r="K87" s="204">
        <f t="shared" si="26"/>
        <v>0</v>
      </c>
      <c r="L87" s="1">
        <f t="shared" si="27"/>
        <v>0</v>
      </c>
      <c r="M87" s="16"/>
      <c r="R87" s="125"/>
      <c r="S87" s="125"/>
    </row>
    <row r="88" spans="1:19" s="4" customFormat="1" x14ac:dyDescent="0.2">
      <c r="A88" s="261"/>
      <c r="B88" s="152"/>
      <c r="C88" s="153"/>
      <c r="D88" s="3"/>
      <c r="E88" s="249"/>
      <c r="F88" s="2"/>
      <c r="G88" s="204"/>
      <c r="H88" s="2"/>
      <c r="I88" s="204"/>
      <c r="J88" s="2"/>
      <c r="K88" s="204"/>
      <c r="L88" s="1"/>
      <c r="M88" s="16"/>
      <c r="R88" s="125"/>
      <c r="S88" s="125"/>
    </row>
    <row r="89" spans="1:19" s="4" customFormat="1" ht="25.5" x14ac:dyDescent="0.2">
      <c r="A89" s="258" t="s">
        <v>133</v>
      </c>
      <c r="B89" s="152"/>
      <c r="C89" s="153"/>
      <c r="D89" s="3"/>
      <c r="E89" s="249"/>
      <c r="F89" s="2"/>
      <c r="G89" s="204"/>
      <c r="H89" s="2"/>
      <c r="I89" s="204"/>
      <c r="J89" s="2"/>
      <c r="K89" s="204"/>
      <c r="L89" s="1"/>
      <c r="M89" s="16"/>
      <c r="R89" s="125"/>
      <c r="S89" s="125"/>
    </row>
    <row r="90" spans="1:19" s="4" customFormat="1" ht="25.5" x14ac:dyDescent="0.2">
      <c r="A90" s="212" t="s">
        <v>106</v>
      </c>
      <c r="B90" s="152"/>
      <c r="C90" s="153"/>
      <c r="D90" s="3"/>
      <c r="E90" s="204">
        <f t="shared" ref="E90" si="28">B90*D90</f>
        <v>0</v>
      </c>
      <c r="F90" s="2"/>
      <c r="G90" s="204">
        <f t="shared" ref="G90" si="29">B90*F90</f>
        <v>0</v>
      </c>
      <c r="H90" s="2"/>
      <c r="I90" s="204">
        <f t="shared" ref="I90" si="30">B90*H90</f>
        <v>0</v>
      </c>
      <c r="J90" s="2"/>
      <c r="K90" s="204">
        <f t="shared" ref="K90" si="31">(E90*$J$6)+J90+I90+G90</f>
        <v>0</v>
      </c>
      <c r="L90" s="1">
        <f t="shared" ref="L90" si="32">K90</f>
        <v>0</v>
      </c>
      <c r="M90" s="16"/>
      <c r="R90" s="125"/>
      <c r="S90" s="125"/>
    </row>
    <row r="91" spans="1:19" s="4" customFormat="1" x14ac:dyDescent="0.2">
      <c r="A91" s="212" t="s">
        <v>126</v>
      </c>
      <c r="B91" s="152"/>
      <c r="C91" s="153"/>
      <c r="D91" s="3"/>
      <c r="E91" s="204">
        <f t="shared" ref="E91:E110" si="33">B91*D91</f>
        <v>0</v>
      </c>
      <c r="F91" s="2"/>
      <c r="G91" s="204">
        <f t="shared" ref="G91:G110" si="34">B91*F91</f>
        <v>0</v>
      </c>
      <c r="H91" s="2"/>
      <c r="I91" s="204">
        <f t="shared" ref="I91:I110" si="35">B91*H91</f>
        <v>0</v>
      </c>
      <c r="J91" s="2"/>
      <c r="K91" s="204">
        <f t="shared" ref="K91:K110" si="36">(E91*$J$6)+J91+I91+G91</f>
        <v>0</v>
      </c>
      <c r="L91" s="1">
        <f t="shared" ref="L91:L110" si="37">K91</f>
        <v>0</v>
      </c>
      <c r="M91" s="16"/>
      <c r="R91" s="125"/>
      <c r="S91" s="125"/>
    </row>
    <row r="92" spans="1:19" s="4" customFormat="1" x14ac:dyDescent="0.2">
      <c r="A92" s="212" t="s">
        <v>126</v>
      </c>
      <c r="B92" s="152"/>
      <c r="C92" s="153"/>
      <c r="D92" s="3"/>
      <c r="E92" s="204">
        <f t="shared" si="33"/>
        <v>0</v>
      </c>
      <c r="F92" s="2"/>
      <c r="G92" s="204">
        <f t="shared" si="34"/>
        <v>0</v>
      </c>
      <c r="H92" s="2"/>
      <c r="I92" s="204">
        <f t="shared" si="35"/>
        <v>0</v>
      </c>
      <c r="J92" s="2"/>
      <c r="K92" s="204">
        <f t="shared" si="36"/>
        <v>0</v>
      </c>
      <c r="L92" s="1">
        <f t="shared" si="37"/>
        <v>0</v>
      </c>
      <c r="M92" s="16"/>
      <c r="R92" s="125"/>
      <c r="S92" s="125"/>
    </row>
    <row r="93" spans="1:19" s="4" customFormat="1" x14ac:dyDescent="0.2">
      <c r="A93" s="212" t="s">
        <v>126</v>
      </c>
      <c r="B93" s="152"/>
      <c r="C93" s="153"/>
      <c r="D93" s="3"/>
      <c r="E93" s="204">
        <f t="shared" si="33"/>
        <v>0</v>
      </c>
      <c r="F93" s="2"/>
      <c r="G93" s="204">
        <f t="shared" si="34"/>
        <v>0</v>
      </c>
      <c r="H93" s="2"/>
      <c r="I93" s="204">
        <f t="shared" si="35"/>
        <v>0</v>
      </c>
      <c r="J93" s="2"/>
      <c r="K93" s="204">
        <f t="shared" si="36"/>
        <v>0</v>
      </c>
      <c r="L93" s="1">
        <f t="shared" si="37"/>
        <v>0</v>
      </c>
      <c r="M93" s="16"/>
      <c r="R93" s="125"/>
      <c r="S93" s="125"/>
    </row>
    <row r="94" spans="1:19" s="4" customFormat="1" x14ac:dyDescent="0.2">
      <c r="A94" s="212" t="s">
        <v>126</v>
      </c>
      <c r="B94" s="152"/>
      <c r="C94" s="153"/>
      <c r="D94" s="3"/>
      <c r="E94" s="204">
        <f t="shared" si="33"/>
        <v>0</v>
      </c>
      <c r="F94" s="2"/>
      <c r="G94" s="204">
        <f t="shared" si="34"/>
        <v>0</v>
      </c>
      <c r="H94" s="2"/>
      <c r="I94" s="204">
        <f t="shared" si="35"/>
        <v>0</v>
      </c>
      <c r="J94" s="2"/>
      <c r="K94" s="204">
        <f t="shared" si="36"/>
        <v>0</v>
      </c>
      <c r="L94" s="1">
        <f t="shared" si="37"/>
        <v>0</v>
      </c>
      <c r="M94" s="16"/>
      <c r="R94" s="125"/>
      <c r="S94" s="125"/>
    </row>
    <row r="95" spans="1:19" s="4" customFormat="1" ht="13.5" hidden="1" customHeight="1" x14ac:dyDescent="0.2">
      <c r="A95" s="212" t="s">
        <v>126</v>
      </c>
      <c r="B95" s="152"/>
      <c r="C95" s="153"/>
      <c r="D95" s="3"/>
      <c r="E95" s="204">
        <f t="shared" si="33"/>
        <v>0</v>
      </c>
      <c r="F95" s="2"/>
      <c r="G95" s="204">
        <f t="shared" si="34"/>
        <v>0</v>
      </c>
      <c r="H95" s="2"/>
      <c r="I95" s="204">
        <f t="shared" si="35"/>
        <v>0</v>
      </c>
      <c r="J95" s="2"/>
      <c r="K95" s="204">
        <f t="shared" si="36"/>
        <v>0</v>
      </c>
      <c r="L95" s="1">
        <f t="shared" si="37"/>
        <v>0</v>
      </c>
      <c r="M95" s="16"/>
      <c r="R95" s="125"/>
      <c r="S95" s="125"/>
    </row>
    <row r="96" spans="1:19" s="4" customFormat="1" ht="13.5" hidden="1" customHeight="1" x14ac:dyDescent="0.2">
      <c r="A96" s="212" t="s">
        <v>126</v>
      </c>
      <c r="B96" s="152"/>
      <c r="C96" s="153"/>
      <c r="D96" s="3"/>
      <c r="E96" s="204">
        <f t="shared" si="33"/>
        <v>0</v>
      </c>
      <c r="F96" s="2"/>
      <c r="G96" s="204">
        <f t="shared" si="34"/>
        <v>0</v>
      </c>
      <c r="H96" s="2"/>
      <c r="I96" s="204">
        <f t="shared" si="35"/>
        <v>0</v>
      </c>
      <c r="J96" s="2"/>
      <c r="K96" s="204">
        <f t="shared" si="36"/>
        <v>0</v>
      </c>
      <c r="L96" s="1">
        <f t="shared" si="37"/>
        <v>0</v>
      </c>
      <c r="M96" s="16"/>
      <c r="R96" s="125"/>
      <c r="S96" s="125"/>
    </row>
    <row r="97" spans="1:19" s="4" customFormat="1" ht="13.5" hidden="1" customHeight="1" x14ac:dyDescent="0.2">
      <c r="A97" s="212" t="s">
        <v>126</v>
      </c>
      <c r="B97" s="152"/>
      <c r="C97" s="153"/>
      <c r="D97" s="3"/>
      <c r="E97" s="204">
        <f t="shared" si="33"/>
        <v>0</v>
      </c>
      <c r="F97" s="2"/>
      <c r="G97" s="204">
        <f t="shared" si="34"/>
        <v>0</v>
      </c>
      <c r="H97" s="2"/>
      <c r="I97" s="204">
        <f t="shared" si="35"/>
        <v>0</v>
      </c>
      <c r="J97" s="2"/>
      <c r="K97" s="204">
        <f t="shared" si="36"/>
        <v>0</v>
      </c>
      <c r="L97" s="1">
        <f t="shared" si="37"/>
        <v>0</v>
      </c>
      <c r="M97" s="16"/>
      <c r="R97" s="125"/>
      <c r="S97" s="125"/>
    </row>
    <row r="98" spans="1:19" s="4" customFormat="1" ht="13.5" hidden="1" customHeight="1" x14ac:dyDescent="0.2">
      <c r="A98" s="212" t="s">
        <v>126</v>
      </c>
      <c r="B98" s="152"/>
      <c r="C98" s="153"/>
      <c r="D98" s="3"/>
      <c r="E98" s="204">
        <f t="shared" si="33"/>
        <v>0</v>
      </c>
      <c r="F98" s="2"/>
      <c r="G98" s="204">
        <f t="shared" si="34"/>
        <v>0</v>
      </c>
      <c r="H98" s="2"/>
      <c r="I98" s="204">
        <f t="shared" si="35"/>
        <v>0</v>
      </c>
      <c r="J98" s="2"/>
      <c r="K98" s="204">
        <f t="shared" si="36"/>
        <v>0</v>
      </c>
      <c r="L98" s="1">
        <f t="shared" si="37"/>
        <v>0</v>
      </c>
      <c r="M98" s="16"/>
      <c r="R98" s="125"/>
      <c r="S98" s="125"/>
    </row>
    <row r="99" spans="1:19" s="4" customFormat="1" ht="13.5" hidden="1" customHeight="1" x14ac:dyDescent="0.2">
      <c r="A99" s="212" t="s">
        <v>126</v>
      </c>
      <c r="B99" s="152"/>
      <c r="C99" s="153"/>
      <c r="D99" s="3"/>
      <c r="E99" s="204">
        <f t="shared" si="33"/>
        <v>0</v>
      </c>
      <c r="F99" s="2"/>
      <c r="G99" s="204">
        <f t="shared" si="34"/>
        <v>0</v>
      </c>
      <c r="H99" s="2"/>
      <c r="I99" s="204">
        <f t="shared" si="35"/>
        <v>0</v>
      </c>
      <c r="J99" s="2"/>
      <c r="K99" s="204">
        <f t="shared" si="36"/>
        <v>0</v>
      </c>
      <c r="L99" s="1">
        <f t="shared" si="37"/>
        <v>0</v>
      </c>
      <c r="M99" s="16"/>
      <c r="R99" s="125"/>
      <c r="S99" s="125"/>
    </row>
    <row r="100" spans="1:19" s="4" customFormat="1" ht="13.5" hidden="1" customHeight="1" x14ac:dyDescent="0.2">
      <c r="A100" s="212" t="s">
        <v>126</v>
      </c>
      <c r="B100" s="152"/>
      <c r="C100" s="153"/>
      <c r="D100" s="3"/>
      <c r="E100" s="204">
        <f t="shared" si="33"/>
        <v>0</v>
      </c>
      <c r="F100" s="2"/>
      <c r="G100" s="204">
        <f t="shared" si="34"/>
        <v>0</v>
      </c>
      <c r="H100" s="2"/>
      <c r="I100" s="204">
        <f t="shared" si="35"/>
        <v>0</v>
      </c>
      <c r="J100" s="2"/>
      <c r="K100" s="204">
        <f t="shared" si="36"/>
        <v>0</v>
      </c>
      <c r="L100" s="1">
        <f t="shared" si="37"/>
        <v>0</v>
      </c>
      <c r="M100" s="16"/>
      <c r="R100" s="125"/>
      <c r="S100" s="125"/>
    </row>
    <row r="101" spans="1:19" s="4" customFormat="1" ht="13.5" hidden="1" customHeight="1" x14ac:dyDescent="0.2">
      <c r="A101" s="212" t="s">
        <v>126</v>
      </c>
      <c r="B101" s="152"/>
      <c r="C101" s="153"/>
      <c r="D101" s="3"/>
      <c r="E101" s="204">
        <f t="shared" si="33"/>
        <v>0</v>
      </c>
      <c r="F101" s="2"/>
      <c r="G101" s="204">
        <f t="shared" si="34"/>
        <v>0</v>
      </c>
      <c r="H101" s="2"/>
      <c r="I101" s="204">
        <f t="shared" si="35"/>
        <v>0</v>
      </c>
      <c r="J101" s="2"/>
      <c r="K101" s="204">
        <f t="shared" si="36"/>
        <v>0</v>
      </c>
      <c r="L101" s="1">
        <f t="shared" si="37"/>
        <v>0</v>
      </c>
      <c r="M101" s="16"/>
      <c r="R101" s="125"/>
      <c r="S101" s="125"/>
    </row>
    <row r="102" spans="1:19" s="4" customFormat="1" ht="13.5" hidden="1" customHeight="1" x14ac:dyDescent="0.2">
      <c r="A102" s="212" t="s">
        <v>126</v>
      </c>
      <c r="B102" s="152"/>
      <c r="C102" s="153"/>
      <c r="D102" s="3"/>
      <c r="E102" s="204">
        <f t="shared" si="33"/>
        <v>0</v>
      </c>
      <c r="F102" s="2"/>
      <c r="G102" s="204">
        <f t="shared" si="34"/>
        <v>0</v>
      </c>
      <c r="H102" s="2"/>
      <c r="I102" s="204">
        <f t="shared" si="35"/>
        <v>0</v>
      </c>
      <c r="J102" s="2"/>
      <c r="K102" s="204">
        <f t="shared" si="36"/>
        <v>0</v>
      </c>
      <c r="L102" s="1">
        <f t="shared" si="37"/>
        <v>0</v>
      </c>
      <c r="M102" s="16"/>
      <c r="R102" s="125"/>
      <c r="S102" s="125"/>
    </row>
    <row r="103" spans="1:19" s="4" customFormat="1" ht="13.5" hidden="1" customHeight="1" x14ac:dyDescent="0.2">
      <c r="A103" s="212" t="s">
        <v>126</v>
      </c>
      <c r="B103" s="152"/>
      <c r="C103" s="153"/>
      <c r="D103" s="3"/>
      <c r="E103" s="204">
        <f t="shared" si="33"/>
        <v>0</v>
      </c>
      <c r="F103" s="2"/>
      <c r="G103" s="204">
        <f t="shared" si="34"/>
        <v>0</v>
      </c>
      <c r="H103" s="2"/>
      <c r="I103" s="204">
        <f t="shared" si="35"/>
        <v>0</v>
      </c>
      <c r="J103" s="2"/>
      <c r="K103" s="204">
        <f t="shared" si="36"/>
        <v>0</v>
      </c>
      <c r="L103" s="1">
        <f t="shared" si="37"/>
        <v>0</v>
      </c>
      <c r="M103" s="16"/>
      <c r="R103" s="125"/>
      <c r="S103" s="125"/>
    </row>
    <row r="104" spans="1:19" s="4" customFormat="1" ht="13.5" hidden="1" customHeight="1" x14ac:dyDescent="0.2">
      <c r="A104" s="212" t="s">
        <v>126</v>
      </c>
      <c r="B104" s="152"/>
      <c r="C104" s="153"/>
      <c r="D104" s="3"/>
      <c r="E104" s="204">
        <f t="shared" si="33"/>
        <v>0</v>
      </c>
      <c r="F104" s="2"/>
      <c r="G104" s="204">
        <f t="shared" si="34"/>
        <v>0</v>
      </c>
      <c r="H104" s="2"/>
      <c r="I104" s="204">
        <f t="shared" si="35"/>
        <v>0</v>
      </c>
      <c r="J104" s="2"/>
      <c r="K104" s="204">
        <f t="shared" si="36"/>
        <v>0</v>
      </c>
      <c r="L104" s="1">
        <f t="shared" si="37"/>
        <v>0</v>
      </c>
      <c r="M104" s="16"/>
      <c r="R104" s="125"/>
      <c r="S104" s="125"/>
    </row>
    <row r="105" spans="1:19" s="4" customFormat="1" ht="13.5" hidden="1" customHeight="1" x14ac:dyDescent="0.2">
      <c r="A105" s="212" t="s">
        <v>126</v>
      </c>
      <c r="B105" s="152"/>
      <c r="C105" s="153"/>
      <c r="D105" s="3"/>
      <c r="E105" s="204">
        <f t="shared" si="33"/>
        <v>0</v>
      </c>
      <c r="F105" s="2"/>
      <c r="G105" s="204">
        <f t="shared" si="34"/>
        <v>0</v>
      </c>
      <c r="H105" s="2"/>
      <c r="I105" s="204">
        <f t="shared" si="35"/>
        <v>0</v>
      </c>
      <c r="J105" s="2"/>
      <c r="K105" s="204">
        <f t="shared" si="36"/>
        <v>0</v>
      </c>
      <c r="L105" s="1">
        <f t="shared" si="37"/>
        <v>0</v>
      </c>
      <c r="M105" s="16"/>
      <c r="R105" s="125"/>
      <c r="S105" s="125"/>
    </row>
    <row r="106" spans="1:19" s="4" customFormat="1" ht="13.5" hidden="1" customHeight="1" x14ac:dyDescent="0.2">
      <c r="A106" s="212" t="s">
        <v>126</v>
      </c>
      <c r="B106" s="152"/>
      <c r="C106" s="153"/>
      <c r="D106" s="3"/>
      <c r="E106" s="204">
        <f t="shared" si="33"/>
        <v>0</v>
      </c>
      <c r="F106" s="2"/>
      <c r="G106" s="204">
        <f t="shared" si="34"/>
        <v>0</v>
      </c>
      <c r="H106" s="2"/>
      <c r="I106" s="204">
        <f t="shared" si="35"/>
        <v>0</v>
      </c>
      <c r="J106" s="2"/>
      <c r="K106" s="204">
        <f t="shared" si="36"/>
        <v>0</v>
      </c>
      <c r="L106" s="1">
        <f t="shared" si="37"/>
        <v>0</v>
      </c>
      <c r="M106" s="16"/>
      <c r="R106" s="125"/>
      <c r="S106" s="125"/>
    </row>
    <row r="107" spans="1:19" s="4" customFormat="1" ht="13.5" hidden="1" customHeight="1" x14ac:dyDescent="0.2">
      <c r="A107" s="212" t="s">
        <v>126</v>
      </c>
      <c r="B107" s="152"/>
      <c r="C107" s="153"/>
      <c r="D107" s="3"/>
      <c r="E107" s="204">
        <f t="shared" si="33"/>
        <v>0</v>
      </c>
      <c r="F107" s="2"/>
      <c r="G107" s="204">
        <f t="shared" si="34"/>
        <v>0</v>
      </c>
      <c r="H107" s="2"/>
      <c r="I107" s="204">
        <f t="shared" si="35"/>
        <v>0</v>
      </c>
      <c r="J107" s="2"/>
      <c r="K107" s="204">
        <f t="shared" si="36"/>
        <v>0</v>
      </c>
      <c r="L107" s="1">
        <f t="shared" si="37"/>
        <v>0</v>
      </c>
      <c r="M107" s="16"/>
      <c r="R107" s="125"/>
      <c r="S107" s="125"/>
    </row>
    <row r="108" spans="1:19" s="4" customFormat="1" ht="13.5" hidden="1" customHeight="1" x14ac:dyDescent="0.2">
      <c r="A108" s="212" t="s">
        <v>126</v>
      </c>
      <c r="B108" s="152"/>
      <c r="C108" s="153"/>
      <c r="D108" s="3"/>
      <c r="E108" s="204">
        <f t="shared" si="33"/>
        <v>0</v>
      </c>
      <c r="F108" s="2"/>
      <c r="G108" s="204">
        <f t="shared" si="34"/>
        <v>0</v>
      </c>
      <c r="H108" s="2"/>
      <c r="I108" s="204">
        <f t="shared" si="35"/>
        <v>0</v>
      </c>
      <c r="J108" s="2"/>
      <c r="K108" s="204">
        <f t="shared" si="36"/>
        <v>0</v>
      </c>
      <c r="L108" s="1">
        <f t="shared" si="37"/>
        <v>0</v>
      </c>
      <c r="M108" s="16"/>
      <c r="R108" s="125"/>
      <c r="S108" s="125"/>
    </row>
    <row r="109" spans="1:19" s="4" customFormat="1" ht="13.5" hidden="1" customHeight="1" x14ac:dyDescent="0.2">
      <c r="A109" s="212" t="s">
        <v>126</v>
      </c>
      <c r="B109" s="152"/>
      <c r="C109" s="153"/>
      <c r="D109" s="3"/>
      <c r="E109" s="204">
        <f t="shared" si="33"/>
        <v>0</v>
      </c>
      <c r="F109" s="2"/>
      <c r="G109" s="204">
        <f t="shared" si="34"/>
        <v>0</v>
      </c>
      <c r="H109" s="2"/>
      <c r="I109" s="204">
        <f t="shared" si="35"/>
        <v>0</v>
      </c>
      <c r="J109" s="2"/>
      <c r="K109" s="204">
        <f t="shared" si="36"/>
        <v>0</v>
      </c>
      <c r="L109" s="1">
        <f t="shared" si="37"/>
        <v>0</v>
      </c>
      <c r="M109" s="16"/>
      <c r="R109" s="125"/>
      <c r="S109" s="125"/>
    </row>
    <row r="110" spans="1:19" s="4" customFormat="1" ht="13.5" hidden="1" customHeight="1" x14ac:dyDescent="0.2">
      <c r="A110" s="212" t="s">
        <v>126</v>
      </c>
      <c r="B110" s="152"/>
      <c r="C110" s="153"/>
      <c r="D110" s="3"/>
      <c r="E110" s="204">
        <f t="shared" si="33"/>
        <v>0</v>
      </c>
      <c r="F110" s="2"/>
      <c r="G110" s="204">
        <f t="shared" si="34"/>
        <v>0</v>
      </c>
      <c r="H110" s="2"/>
      <c r="I110" s="204">
        <f t="shared" si="35"/>
        <v>0</v>
      </c>
      <c r="J110" s="2"/>
      <c r="K110" s="204">
        <f t="shared" si="36"/>
        <v>0</v>
      </c>
      <c r="L110" s="1">
        <f t="shared" si="37"/>
        <v>0</v>
      </c>
      <c r="M110" s="16"/>
      <c r="R110" s="125"/>
      <c r="S110" s="125"/>
    </row>
    <row r="111" spans="1:19" s="4" customFormat="1" x14ac:dyDescent="0.2">
      <c r="A111" s="212"/>
      <c r="B111" s="152"/>
      <c r="C111" s="153"/>
      <c r="D111" s="3"/>
      <c r="E111" s="249"/>
      <c r="F111" s="2"/>
      <c r="G111" s="204"/>
      <c r="H111" s="2"/>
      <c r="I111" s="204"/>
      <c r="J111" s="2"/>
      <c r="K111" s="204"/>
      <c r="L111" s="1"/>
      <c r="M111" s="16"/>
      <c r="R111" s="125"/>
      <c r="S111" s="125"/>
    </row>
    <row r="112" spans="1:19" s="4" customFormat="1" ht="25.5" x14ac:dyDescent="0.2">
      <c r="A112" s="258" t="s">
        <v>134</v>
      </c>
      <c r="B112" s="152"/>
      <c r="C112" s="153"/>
      <c r="D112" s="3"/>
      <c r="E112" s="249"/>
      <c r="F112" s="2"/>
      <c r="G112" s="204"/>
      <c r="H112" s="2"/>
      <c r="I112" s="204"/>
      <c r="J112" s="2"/>
      <c r="K112" s="204"/>
      <c r="L112" s="1"/>
      <c r="M112" s="16"/>
      <c r="R112" s="125"/>
      <c r="S112" s="125"/>
    </row>
    <row r="113" spans="1:19" s="4" customFormat="1" x14ac:dyDescent="0.2">
      <c r="A113" s="262" t="s">
        <v>125</v>
      </c>
      <c r="B113" s="152"/>
      <c r="C113" s="153"/>
      <c r="D113" s="3"/>
      <c r="E113" s="204">
        <f t="shared" ref="E113" si="38">B113*D113</f>
        <v>0</v>
      </c>
      <c r="F113" s="2"/>
      <c r="G113" s="204">
        <f t="shared" ref="G113" si="39">B113*F113</f>
        <v>0</v>
      </c>
      <c r="H113" s="2"/>
      <c r="I113" s="204">
        <f t="shared" ref="I113" si="40">B113*H113</f>
        <v>0</v>
      </c>
      <c r="J113" s="2"/>
      <c r="K113" s="204">
        <f t="shared" ref="K113" si="41">(E113*$J$6)+J113+I113+G113</f>
        <v>0</v>
      </c>
      <c r="L113" s="1">
        <f t="shared" ref="L113" si="42">K113</f>
        <v>0</v>
      </c>
      <c r="M113" s="16"/>
      <c r="R113" s="125"/>
      <c r="S113" s="125"/>
    </row>
    <row r="114" spans="1:19" s="4" customFormat="1" x14ac:dyDescent="0.2">
      <c r="A114" s="212" t="s">
        <v>126</v>
      </c>
      <c r="B114" s="152"/>
      <c r="C114" s="153"/>
      <c r="D114" s="3"/>
      <c r="E114" s="204">
        <f t="shared" ref="E114:E133" si="43">B114*D114</f>
        <v>0</v>
      </c>
      <c r="F114" s="2"/>
      <c r="G114" s="204">
        <f t="shared" ref="G114:G133" si="44">B114*F114</f>
        <v>0</v>
      </c>
      <c r="H114" s="2"/>
      <c r="I114" s="204">
        <f t="shared" ref="I114:I133" si="45">B114*H114</f>
        <v>0</v>
      </c>
      <c r="J114" s="2"/>
      <c r="K114" s="204">
        <f t="shared" ref="K114:K133" si="46">(E114*$J$6)+J114+I114+G114</f>
        <v>0</v>
      </c>
      <c r="L114" s="1">
        <f t="shared" ref="L114:L133" si="47">K114</f>
        <v>0</v>
      </c>
      <c r="M114" s="16"/>
      <c r="R114" s="125"/>
      <c r="S114" s="125"/>
    </row>
    <row r="115" spans="1:19" s="4" customFormat="1" x14ac:dyDescent="0.2">
      <c r="A115" s="212" t="s">
        <v>126</v>
      </c>
      <c r="B115" s="152"/>
      <c r="C115" s="153"/>
      <c r="D115" s="3"/>
      <c r="E115" s="204">
        <f t="shared" si="43"/>
        <v>0</v>
      </c>
      <c r="F115" s="2"/>
      <c r="G115" s="204">
        <f t="shared" si="44"/>
        <v>0</v>
      </c>
      <c r="H115" s="2"/>
      <c r="I115" s="204">
        <f t="shared" si="45"/>
        <v>0</v>
      </c>
      <c r="J115" s="2"/>
      <c r="K115" s="204">
        <f t="shared" si="46"/>
        <v>0</v>
      </c>
      <c r="L115" s="1">
        <f t="shared" si="47"/>
        <v>0</v>
      </c>
      <c r="M115" s="16"/>
      <c r="R115" s="125"/>
      <c r="S115" s="125"/>
    </row>
    <row r="116" spans="1:19" s="4" customFormat="1" x14ac:dyDescent="0.2">
      <c r="A116" s="212" t="s">
        <v>126</v>
      </c>
      <c r="B116" s="152"/>
      <c r="C116" s="153"/>
      <c r="D116" s="3"/>
      <c r="E116" s="204">
        <f t="shared" si="43"/>
        <v>0</v>
      </c>
      <c r="F116" s="2"/>
      <c r="G116" s="204">
        <f t="shared" si="44"/>
        <v>0</v>
      </c>
      <c r="H116" s="2"/>
      <c r="I116" s="204">
        <f t="shared" si="45"/>
        <v>0</v>
      </c>
      <c r="J116" s="2"/>
      <c r="K116" s="204">
        <f t="shared" si="46"/>
        <v>0</v>
      </c>
      <c r="L116" s="1">
        <f t="shared" si="47"/>
        <v>0</v>
      </c>
      <c r="M116" s="16"/>
      <c r="R116" s="125"/>
      <c r="S116" s="125"/>
    </row>
    <row r="117" spans="1:19" s="4" customFormat="1" x14ac:dyDescent="0.2">
      <c r="A117" s="212" t="s">
        <v>126</v>
      </c>
      <c r="B117" s="152"/>
      <c r="C117" s="153"/>
      <c r="D117" s="3"/>
      <c r="E117" s="204">
        <f t="shared" si="43"/>
        <v>0</v>
      </c>
      <c r="F117" s="2"/>
      <c r="G117" s="204">
        <f t="shared" si="44"/>
        <v>0</v>
      </c>
      <c r="H117" s="2"/>
      <c r="I117" s="204">
        <f t="shared" si="45"/>
        <v>0</v>
      </c>
      <c r="J117" s="2"/>
      <c r="K117" s="204">
        <f t="shared" si="46"/>
        <v>0</v>
      </c>
      <c r="L117" s="1">
        <f t="shared" si="47"/>
        <v>0</v>
      </c>
      <c r="M117" s="16"/>
      <c r="R117" s="125"/>
      <c r="S117" s="125"/>
    </row>
    <row r="118" spans="1:19" s="4" customFormat="1" ht="13.5" hidden="1" customHeight="1" x14ac:dyDescent="0.2">
      <c r="A118" s="212" t="s">
        <v>126</v>
      </c>
      <c r="B118" s="152"/>
      <c r="C118" s="153"/>
      <c r="D118" s="3"/>
      <c r="E118" s="204">
        <f t="shared" si="43"/>
        <v>0</v>
      </c>
      <c r="F118" s="2"/>
      <c r="G118" s="204">
        <f t="shared" si="44"/>
        <v>0</v>
      </c>
      <c r="H118" s="2"/>
      <c r="I118" s="204">
        <f t="shared" si="45"/>
        <v>0</v>
      </c>
      <c r="J118" s="2"/>
      <c r="K118" s="204">
        <f t="shared" si="46"/>
        <v>0</v>
      </c>
      <c r="L118" s="1">
        <f t="shared" si="47"/>
        <v>0</v>
      </c>
      <c r="M118" s="16"/>
      <c r="R118" s="125"/>
      <c r="S118" s="125"/>
    </row>
    <row r="119" spans="1:19" s="4" customFormat="1" ht="13.5" hidden="1" customHeight="1" x14ac:dyDescent="0.2">
      <c r="A119" s="212" t="s">
        <v>126</v>
      </c>
      <c r="B119" s="152"/>
      <c r="C119" s="153"/>
      <c r="D119" s="3"/>
      <c r="E119" s="204">
        <f t="shared" si="43"/>
        <v>0</v>
      </c>
      <c r="F119" s="2"/>
      <c r="G119" s="204">
        <f t="shared" si="44"/>
        <v>0</v>
      </c>
      <c r="H119" s="2"/>
      <c r="I119" s="204">
        <f t="shared" si="45"/>
        <v>0</v>
      </c>
      <c r="J119" s="2"/>
      <c r="K119" s="204">
        <f t="shared" si="46"/>
        <v>0</v>
      </c>
      <c r="L119" s="1">
        <f t="shared" si="47"/>
        <v>0</v>
      </c>
      <c r="M119" s="16"/>
      <c r="R119" s="125"/>
      <c r="S119" s="125"/>
    </row>
    <row r="120" spans="1:19" s="4" customFormat="1" ht="13.5" hidden="1" customHeight="1" x14ac:dyDescent="0.2">
      <c r="A120" s="212" t="s">
        <v>126</v>
      </c>
      <c r="B120" s="152"/>
      <c r="C120" s="153"/>
      <c r="D120" s="3"/>
      <c r="E120" s="204">
        <f t="shared" si="43"/>
        <v>0</v>
      </c>
      <c r="F120" s="2"/>
      <c r="G120" s="204">
        <f t="shared" si="44"/>
        <v>0</v>
      </c>
      <c r="H120" s="2"/>
      <c r="I120" s="204">
        <f t="shared" si="45"/>
        <v>0</v>
      </c>
      <c r="J120" s="2"/>
      <c r="K120" s="204">
        <f t="shared" si="46"/>
        <v>0</v>
      </c>
      <c r="L120" s="1">
        <f t="shared" si="47"/>
        <v>0</v>
      </c>
      <c r="M120" s="16"/>
      <c r="R120" s="125"/>
      <c r="S120" s="125"/>
    </row>
    <row r="121" spans="1:19" s="4" customFormat="1" ht="13.5" hidden="1" customHeight="1" x14ac:dyDescent="0.2">
      <c r="A121" s="212" t="s">
        <v>126</v>
      </c>
      <c r="B121" s="152"/>
      <c r="C121" s="153"/>
      <c r="D121" s="3"/>
      <c r="E121" s="204">
        <f t="shared" si="43"/>
        <v>0</v>
      </c>
      <c r="F121" s="2"/>
      <c r="G121" s="204">
        <f t="shared" si="44"/>
        <v>0</v>
      </c>
      <c r="H121" s="2"/>
      <c r="I121" s="204">
        <f t="shared" si="45"/>
        <v>0</v>
      </c>
      <c r="J121" s="2"/>
      <c r="K121" s="204">
        <f t="shared" si="46"/>
        <v>0</v>
      </c>
      <c r="L121" s="1">
        <f t="shared" si="47"/>
        <v>0</v>
      </c>
      <c r="M121" s="16"/>
      <c r="R121" s="125"/>
      <c r="S121" s="125"/>
    </row>
    <row r="122" spans="1:19" s="4" customFormat="1" ht="13.5" hidden="1" customHeight="1" x14ac:dyDescent="0.2">
      <c r="A122" s="212" t="s">
        <v>126</v>
      </c>
      <c r="B122" s="152"/>
      <c r="C122" s="153"/>
      <c r="D122" s="3"/>
      <c r="E122" s="204">
        <f t="shared" si="43"/>
        <v>0</v>
      </c>
      <c r="F122" s="2"/>
      <c r="G122" s="204">
        <f t="shared" si="44"/>
        <v>0</v>
      </c>
      <c r="H122" s="2"/>
      <c r="I122" s="204">
        <f t="shared" si="45"/>
        <v>0</v>
      </c>
      <c r="J122" s="2"/>
      <c r="K122" s="204">
        <f t="shared" si="46"/>
        <v>0</v>
      </c>
      <c r="L122" s="1">
        <f t="shared" si="47"/>
        <v>0</v>
      </c>
      <c r="M122" s="16"/>
      <c r="R122" s="125"/>
      <c r="S122" s="125"/>
    </row>
    <row r="123" spans="1:19" s="4" customFormat="1" ht="13.5" hidden="1" customHeight="1" x14ac:dyDescent="0.2">
      <c r="A123" s="212" t="s">
        <v>126</v>
      </c>
      <c r="B123" s="152"/>
      <c r="C123" s="153"/>
      <c r="D123" s="3"/>
      <c r="E123" s="204">
        <f t="shared" si="43"/>
        <v>0</v>
      </c>
      <c r="F123" s="2"/>
      <c r="G123" s="204">
        <f t="shared" si="44"/>
        <v>0</v>
      </c>
      <c r="H123" s="2"/>
      <c r="I123" s="204">
        <f t="shared" si="45"/>
        <v>0</v>
      </c>
      <c r="J123" s="2"/>
      <c r="K123" s="204">
        <f t="shared" si="46"/>
        <v>0</v>
      </c>
      <c r="L123" s="1">
        <f t="shared" si="47"/>
        <v>0</v>
      </c>
      <c r="M123" s="16"/>
      <c r="R123" s="125"/>
      <c r="S123" s="125"/>
    </row>
    <row r="124" spans="1:19" s="4" customFormat="1" ht="13.5" hidden="1" customHeight="1" x14ac:dyDescent="0.2">
      <c r="A124" s="212" t="s">
        <v>126</v>
      </c>
      <c r="B124" s="152"/>
      <c r="C124" s="153"/>
      <c r="D124" s="3"/>
      <c r="E124" s="204">
        <f t="shared" si="43"/>
        <v>0</v>
      </c>
      <c r="F124" s="2"/>
      <c r="G124" s="204">
        <f t="shared" si="44"/>
        <v>0</v>
      </c>
      <c r="H124" s="2"/>
      <c r="I124" s="204">
        <f t="shared" si="45"/>
        <v>0</v>
      </c>
      <c r="J124" s="2"/>
      <c r="K124" s="204">
        <f t="shared" si="46"/>
        <v>0</v>
      </c>
      <c r="L124" s="1">
        <f t="shared" si="47"/>
        <v>0</v>
      </c>
      <c r="M124" s="16"/>
      <c r="R124" s="125"/>
      <c r="S124" s="125"/>
    </row>
    <row r="125" spans="1:19" s="4" customFormat="1" ht="13.5" hidden="1" customHeight="1" x14ac:dyDescent="0.2">
      <c r="A125" s="212" t="s">
        <v>126</v>
      </c>
      <c r="B125" s="152"/>
      <c r="C125" s="153"/>
      <c r="D125" s="3"/>
      <c r="E125" s="204">
        <f t="shared" si="43"/>
        <v>0</v>
      </c>
      <c r="F125" s="2"/>
      <c r="G125" s="204">
        <f t="shared" si="44"/>
        <v>0</v>
      </c>
      <c r="H125" s="2"/>
      <c r="I125" s="204">
        <f t="shared" si="45"/>
        <v>0</v>
      </c>
      <c r="J125" s="2"/>
      <c r="K125" s="204">
        <f t="shared" si="46"/>
        <v>0</v>
      </c>
      <c r="L125" s="1">
        <f t="shared" si="47"/>
        <v>0</v>
      </c>
      <c r="M125" s="16"/>
      <c r="R125" s="125"/>
      <c r="S125" s="125"/>
    </row>
    <row r="126" spans="1:19" s="4" customFormat="1" ht="13.5" hidden="1" customHeight="1" x14ac:dyDescent="0.2">
      <c r="A126" s="212" t="s">
        <v>126</v>
      </c>
      <c r="B126" s="152"/>
      <c r="C126" s="153"/>
      <c r="D126" s="3"/>
      <c r="E126" s="204">
        <f t="shared" si="43"/>
        <v>0</v>
      </c>
      <c r="F126" s="2"/>
      <c r="G126" s="204">
        <f t="shared" si="44"/>
        <v>0</v>
      </c>
      <c r="H126" s="2"/>
      <c r="I126" s="204">
        <f t="shared" si="45"/>
        <v>0</v>
      </c>
      <c r="J126" s="2"/>
      <c r="K126" s="204">
        <f t="shared" si="46"/>
        <v>0</v>
      </c>
      <c r="L126" s="1">
        <f t="shared" si="47"/>
        <v>0</v>
      </c>
      <c r="M126" s="16"/>
      <c r="R126" s="125"/>
      <c r="S126" s="125"/>
    </row>
    <row r="127" spans="1:19" s="4" customFormat="1" ht="13.5" hidden="1" customHeight="1" x14ac:dyDescent="0.2">
      <c r="A127" s="212" t="s">
        <v>126</v>
      </c>
      <c r="B127" s="152"/>
      <c r="C127" s="153"/>
      <c r="D127" s="3"/>
      <c r="E127" s="204">
        <f t="shared" si="43"/>
        <v>0</v>
      </c>
      <c r="F127" s="2"/>
      <c r="G127" s="204">
        <f t="shared" si="44"/>
        <v>0</v>
      </c>
      <c r="H127" s="2"/>
      <c r="I127" s="204">
        <f t="shared" si="45"/>
        <v>0</v>
      </c>
      <c r="J127" s="2"/>
      <c r="K127" s="204">
        <f t="shared" si="46"/>
        <v>0</v>
      </c>
      <c r="L127" s="1">
        <f t="shared" si="47"/>
        <v>0</v>
      </c>
      <c r="M127" s="16"/>
      <c r="R127" s="125"/>
      <c r="S127" s="125"/>
    </row>
    <row r="128" spans="1:19" s="4" customFormat="1" ht="13.5" hidden="1" customHeight="1" x14ac:dyDescent="0.2">
      <c r="A128" s="212" t="s">
        <v>126</v>
      </c>
      <c r="B128" s="152"/>
      <c r="C128" s="153"/>
      <c r="D128" s="3"/>
      <c r="E128" s="204">
        <f t="shared" si="43"/>
        <v>0</v>
      </c>
      <c r="F128" s="2"/>
      <c r="G128" s="204">
        <f t="shared" si="44"/>
        <v>0</v>
      </c>
      <c r="H128" s="2"/>
      <c r="I128" s="204">
        <f t="shared" si="45"/>
        <v>0</v>
      </c>
      <c r="J128" s="2"/>
      <c r="K128" s="204">
        <f t="shared" si="46"/>
        <v>0</v>
      </c>
      <c r="L128" s="1">
        <f t="shared" si="47"/>
        <v>0</v>
      </c>
      <c r="M128" s="16"/>
      <c r="R128" s="125"/>
      <c r="S128" s="125"/>
    </row>
    <row r="129" spans="1:19" s="4" customFormat="1" ht="13.5" hidden="1" customHeight="1" x14ac:dyDescent="0.2">
      <c r="A129" s="212" t="s">
        <v>126</v>
      </c>
      <c r="B129" s="152"/>
      <c r="C129" s="153"/>
      <c r="D129" s="3"/>
      <c r="E129" s="204">
        <f t="shared" si="43"/>
        <v>0</v>
      </c>
      <c r="F129" s="2"/>
      <c r="G129" s="204">
        <f t="shared" si="44"/>
        <v>0</v>
      </c>
      <c r="H129" s="2"/>
      <c r="I129" s="204">
        <f t="shared" si="45"/>
        <v>0</v>
      </c>
      <c r="J129" s="2"/>
      <c r="K129" s="204">
        <f t="shared" si="46"/>
        <v>0</v>
      </c>
      <c r="L129" s="1">
        <f t="shared" si="47"/>
        <v>0</v>
      </c>
      <c r="M129" s="16"/>
      <c r="R129" s="125"/>
      <c r="S129" s="125"/>
    </row>
    <row r="130" spans="1:19" s="4" customFormat="1" ht="13.5" hidden="1" customHeight="1" x14ac:dyDescent="0.2">
      <c r="A130" s="212" t="s">
        <v>126</v>
      </c>
      <c r="B130" s="152"/>
      <c r="C130" s="153"/>
      <c r="D130" s="3"/>
      <c r="E130" s="204">
        <f t="shared" si="43"/>
        <v>0</v>
      </c>
      <c r="F130" s="2"/>
      <c r="G130" s="204">
        <f t="shared" si="44"/>
        <v>0</v>
      </c>
      <c r="H130" s="2"/>
      <c r="I130" s="204">
        <f t="shared" si="45"/>
        <v>0</v>
      </c>
      <c r="J130" s="2"/>
      <c r="K130" s="204">
        <f t="shared" si="46"/>
        <v>0</v>
      </c>
      <c r="L130" s="1">
        <f t="shared" si="47"/>
        <v>0</v>
      </c>
      <c r="M130" s="16"/>
      <c r="R130" s="125"/>
      <c r="S130" s="125"/>
    </row>
    <row r="131" spans="1:19" s="4" customFormat="1" ht="13.5" hidden="1" customHeight="1" x14ac:dyDescent="0.2">
      <c r="A131" s="212" t="s">
        <v>126</v>
      </c>
      <c r="B131" s="152"/>
      <c r="C131" s="153"/>
      <c r="D131" s="3"/>
      <c r="E131" s="204">
        <f t="shared" si="43"/>
        <v>0</v>
      </c>
      <c r="F131" s="2"/>
      <c r="G131" s="204">
        <f t="shared" si="44"/>
        <v>0</v>
      </c>
      <c r="H131" s="2"/>
      <c r="I131" s="204">
        <f t="shared" si="45"/>
        <v>0</v>
      </c>
      <c r="J131" s="2"/>
      <c r="K131" s="204">
        <f t="shared" si="46"/>
        <v>0</v>
      </c>
      <c r="L131" s="1">
        <f t="shared" si="47"/>
        <v>0</v>
      </c>
      <c r="M131" s="16"/>
      <c r="R131" s="125"/>
      <c r="S131" s="125"/>
    </row>
    <row r="132" spans="1:19" s="4" customFormat="1" ht="13.5" hidden="1" customHeight="1" x14ac:dyDescent="0.2">
      <c r="A132" s="212" t="s">
        <v>126</v>
      </c>
      <c r="B132" s="152"/>
      <c r="C132" s="153"/>
      <c r="D132" s="3"/>
      <c r="E132" s="204">
        <f t="shared" si="43"/>
        <v>0</v>
      </c>
      <c r="F132" s="2"/>
      <c r="G132" s="204">
        <f t="shared" si="44"/>
        <v>0</v>
      </c>
      <c r="H132" s="2"/>
      <c r="I132" s="204">
        <f t="shared" si="45"/>
        <v>0</v>
      </c>
      <c r="J132" s="2"/>
      <c r="K132" s="204">
        <f t="shared" si="46"/>
        <v>0</v>
      </c>
      <c r="L132" s="1">
        <f t="shared" si="47"/>
        <v>0</v>
      </c>
      <c r="M132" s="16"/>
      <c r="R132" s="125"/>
      <c r="S132" s="125"/>
    </row>
    <row r="133" spans="1:19" s="4" customFormat="1" ht="13.5" hidden="1" customHeight="1" x14ac:dyDescent="0.2">
      <c r="A133" s="212" t="s">
        <v>126</v>
      </c>
      <c r="B133" s="152"/>
      <c r="C133" s="153"/>
      <c r="D133" s="3"/>
      <c r="E133" s="204">
        <f t="shared" si="43"/>
        <v>0</v>
      </c>
      <c r="F133" s="2"/>
      <c r="G133" s="204">
        <f t="shared" si="44"/>
        <v>0</v>
      </c>
      <c r="H133" s="2"/>
      <c r="I133" s="204">
        <f t="shared" si="45"/>
        <v>0</v>
      </c>
      <c r="J133" s="2"/>
      <c r="K133" s="204">
        <f t="shared" si="46"/>
        <v>0</v>
      </c>
      <c r="L133" s="1">
        <f t="shared" si="47"/>
        <v>0</v>
      </c>
      <c r="M133" s="16"/>
      <c r="R133" s="125"/>
      <c r="S133" s="125"/>
    </row>
    <row r="134" spans="1:19" s="4" customFormat="1" x14ac:dyDescent="0.2">
      <c r="A134" s="212"/>
      <c r="B134" s="152"/>
      <c r="C134" s="153"/>
      <c r="D134" s="3"/>
      <c r="E134" s="249"/>
      <c r="F134" s="2"/>
      <c r="G134" s="204"/>
      <c r="H134" s="2"/>
      <c r="I134" s="204"/>
      <c r="J134" s="2"/>
      <c r="K134" s="204"/>
      <c r="L134" s="1"/>
      <c r="M134" s="16"/>
      <c r="R134" s="125"/>
      <c r="S134" s="125"/>
    </row>
    <row r="135" spans="1:19" s="4" customFormat="1" x14ac:dyDescent="0.2">
      <c r="A135" s="258" t="s">
        <v>135</v>
      </c>
      <c r="B135" s="152"/>
      <c r="C135" s="153"/>
      <c r="D135" s="3"/>
      <c r="E135" s="249"/>
      <c r="F135" s="2"/>
      <c r="G135" s="204"/>
      <c r="H135" s="2"/>
      <c r="I135" s="204"/>
      <c r="J135" s="2"/>
      <c r="K135" s="204"/>
      <c r="L135" s="1"/>
      <c r="M135" s="16"/>
      <c r="R135" s="125"/>
      <c r="S135" s="125"/>
    </row>
    <row r="136" spans="1:19" s="4" customFormat="1" ht="25.5" x14ac:dyDescent="0.2">
      <c r="A136" s="212" t="s">
        <v>103</v>
      </c>
      <c r="B136" s="152"/>
      <c r="C136" s="153"/>
      <c r="D136" s="3"/>
      <c r="E136" s="204">
        <f t="shared" ref="E136" si="48">B136*D136</f>
        <v>0</v>
      </c>
      <c r="F136" s="2"/>
      <c r="G136" s="204">
        <f t="shared" ref="G136" si="49">B136*F136</f>
        <v>0</v>
      </c>
      <c r="H136" s="2"/>
      <c r="I136" s="204">
        <f t="shared" ref="I136" si="50">B136*H136</f>
        <v>0</v>
      </c>
      <c r="J136" s="2"/>
      <c r="K136" s="204">
        <f t="shared" ref="K136" si="51">(E136*$J$6)+J136+I136+G136</f>
        <v>0</v>
      </c>
      <c r="L136" s="1">
        <f t="shared" ref="L136" si="52">K136</f>
        <v>0</v>
      </c>
      <c r="M136" s="16"/>
      <c r="R136" s="125"/>
      <c r="S136" s="125"/>
    </row>
    <row r="137" spans="1:19" s="4" customFormat="1" ht="25.5" x14ac:dyDescent="0.2">
      <c r="A137" s="212" t="s">
        <v>104</v>
      </c>
      <c r="B137" s="152"/>
      <c r="C137" s="153"/>
      <c r="D137" s="3"/>
      <c r="E137" s="204">
        <f t="shared" ref="E137:E157" si="53">B137*D137</f>
        <v>0</v>
      </c>
      <c r="F137" s="2"/>
      <c r="G137" s="204">
        <f t="shared" ref="G137:G157" si="54">B137*F137</f>
        <v>0</v>
      </c>
      <c r="H137" s="2"/>
      <c r="I137" s="204">
        <f t="shared" ref="I137:I157" si="55">B137*H137</f>
        <v>0</v>
      </c>
      <c r="J137" s="2"/>
      <c r="K137" s="204">
        <f t="shared" ref="K137:K157" si="56">(E137*$J$6)+J137+I137+G137</f>
        <v>0</v>
      </c>
      <c r="L137" s="1">
        <f t="shared" ref="L137:L157" si="57">K137</f>
        <v>0</v>
      </c>
      <c r="M137" s="16"/>
      <c r="R137" s="125"/>
      <c r="S137" s="125"/>
    </row>
    <row r="138" spans="1:19" s="4" customFormat="1" x14ac:dyDescent="0.2">
      <c r="A138" s="212" t="s">
        <v>126</v>
      </c>
      <c r="B138" s="152"/>
      <c r="C138" s="153"/>
      <c r="D138" s="3"/>
      <c r="E138" s="204">
        <f t="shared" si="53"/>
        <v>0</v>
      </c>
      <c r="F138" s="2"/>
      <c r="G138" s="204">
        <f t="shared" si="54"/>
        <v>0</v>
      </c>
      <c r="H138" s="2"/>
      <c r="I138" s="204">
        <f t="shared" si="55"/>
        <v>0</v>
      </c>
      <c r="J138" s="2"/>
      <c r="K138" s="204">
        <f t="shared" si="56"/>
        <v>0</v>
      </c>
      <c r="L138" s="1">
        <f t="shared" si="57"/>
        <v>0</v>
      </c>
      <c r="M138" s="16"/>
      <c r="R138" s="125"/>
      <c r="S138" s="125"/>
    </row>
    <row r="139" spans="1:19" s="4" customFormat="1" x14ac:dyDescent="0.2">
      <c r="A139" s="212" t="s">
        <v>126</v>
      </c>
      <c r="B139" s="152"/>
      <c r="C139" s="153"/>
      <c r="D139" s="3"/>
      <c r="E139" s="204">
        <f t="shared" si="53"/>
        <v>0</v>
      </c>
      <c r="F139" s="2"/>
      <c r="G139" s="204">
        <f t="shared" si="54"/>
        <v>0</v>
      </c>
      <c r="H139" s="2"/>
      <c r="I139" s="204">
        <f t="shared" si="55"/>
        <v>0</v>
      </c>
      <c r="J139" s="2"/>
      <c r="K139" s="204">
        <f t="shared" si="56"/>
        <v>0</v>
      </c>
      <c r="L139" s="1">
        <f t="shared" si="57"/>
        <v>0</v>
      </c>
      <c r="M139" s="16"/>
      <c r="R139" s="125"/>
      <c r="S139" s="125"/>
    </row>
    <row r="140" spans="1:19" s="4" customFormat="1" x14ac:dyDescent="0.2">
      <c r="A140" s="212" t="s">
        <v>126</v>
      </c>
      <c r="B140" s="152"/>
      <c r="C140" s="153"/>
      <c r="D140" s="3"/>
      <c r="E140" s="204">
        <f t="shared" si="53"/>
        <v>0</v>
      </c>
      <c r="F140" s="2"/>
      <c r="G140" s="204">
        <f t="shared" si="54"/>
        <v>0</v>
      </c>
      <c r="H140" s="2"/>
      <c r="I140" s="204">
        <f t="shared" si="55"/>
        <v>0</v>
      </c>
      <c r="J140" s="2"/>
      <c r="K140" s="204">
        <f t="shared" si="56"/>
        <v>0</v>
      </c>
      <c r="L140" s="1">
        <f t="shared" si="57"/>
        <v>0</v>
      </c>
      <c r="M140" s="16"/>
      <c r="R140" s="125"/>
      <c r="S140" s="125"/>
    </row>
    <row r="141" spans="1:19" s="4" customFormat="1" ht="13.5" hidden="1" customHeight="1" x14ac:dyDescent="0.2">
      <c r="A141" s="212" t="s">
        <v>126</v>
      </c>
      <c r="B141" s="152"/>
      <c r="C141" s="153"/>
      <c r="D141" s="3"/>
      <c r="E141" s="204">
        <f t="shared" si="53"/>
        <v>0</v>
      </c>
      <c r="F141" s="2"/>
      <c r="G141" s="204">
        <f t="shared" si="54"/>
        <v>0</v>
      </c>
      <c r="H141" s="2"/>
      <c r="I141" s="204">
        <f t="shared" si="55"/>
        <v>0</v>
      </c>
      <c r="J141" s="2"/>
      <c r="K141" s="204">
        <f t="shared" si="56"/>
        <v>0</v>
      </c>
      <c r="L141" s="1">
        <f t="shared" si="57"/>
        <v>0</v>
      </c>
      <c r="M141" s="16"/>
      <c r="R141" s="125"/>
      <c r="S141" s="125"/>
    </row>
    <row r="142" spans="1:19" s="4" customFormat="1" ht="13.5" hidden="1" customHeight="1" x14ac:dyDescent="0.2">
      <c r="A142" s="212" t="s">
        <v>126</v>
      </c>
      <c r="B142" s="152"/>
      <c r="C142" s="153"/>
      <c r="D142" s="3"/>
      <c r="E142" s="204">
        <f t="shared" si="53"/>
        <v>0</v>
      </c>
      <c r="F142" s="2"/>
      <c r="G142" s="204">
        <f t="shared" si="54"/>
        <v>0</v>
      </c>
      <c r="H142" s="2"/>
      <c r="I142" s="204">
        <f t="shared" si="55"/>
        <v>0</v>
      </c>
      <c r="J142" s="2"/>
      <c r="K142" s="204">
        <f t="shared" si="56"/>
        <v>0</v>
      </c>
      <c r="L142" s="1">
        <f t="shared" si="57"/>
        <v>0</v>
      </c>
      <c r="M142" s="16"/>
      <c r="R142" s="125"/>
      <c r="S142" s="125"/>
    </row>
    <row r="143" spans="1:19" s="4" customFormat="1" ht="13.5" hidden="1" customHeight="1" x14ac:dyDescent="0.2">
      <c r="A143" s="212" t="s">
        <v>126</v>
      </c>
      <c r="B143" s="152"/>
      <c r="C143" s="153"/>
      <c r="D143" s="3"/>
      <c r="E143" s="204">
        <f t="shared" si="53"/>
        <v>0</v>
      </c>
      <c r="F143" s="2"/>
      <c r="G143" s="204">
        <f t="shared" si="54"/>
        <v>0</v>
      </c>
      <c r="H143" s="2"/>
      <c r="I143" s="204">
        <f t="shared" si="55"/>
        <v>0</v>
      </c>
      <c r="J143" s="2"/>
      <c r="K143" s="204">
        <f t="shared" si="56"/>
        <v>0</v>
      </c>
      <c r="L143" s="1">
        <f t="shared" si="57"/>
        <v>0</v>
      </c>
      <c r="M143" s="16"/>
      <c r="R143" s="125"/>
      <c r="S143" s="125"/>
    </row>
    <row r="144" spans="1:19" s="4" customFormat="1" ht="13.5" hidden="1" customHeight="1" x14ac:dyDescent="0.2">
      <c r="A144" s="212" t="s">
        <v>126</v>
      </c>
      <c r="B144" s="152"/>
      <c r="C144" s="153"/>
      <c r="D144" s="3"/>
      <c r="E144" s="204">
        <f t="shared" si="53"/>
        <v>0</v>
      </c>
      <c r="F144" s="2"/>
      <c r="G144" s="204">
        <f t="shared" si="54"/>
        <v>0</v>
      </c>
      <c r="H144" s="2"/>
      <c r="I144" s="204">
        <f t="shared" si="55"/>
        <v>0</v>
      </c>
      <c r="J144" s="2"/>
      <c r="K144" s="204">
        <f t="shared" si="56"/>
        <v>0</v>
      </c>
      <c r="L144" s="1">
        <f t="shared" si="57"/>
        <v>0</v>
      </c>
      <c r="M144" s="16"/>
      <c r="R144" s="125"/>
      <c r="S144" s="125"/>
    </row>
    <row r="145" spans="1:19" s="4" customFormat="1" ht="13.5" hidden="1" customHeight="1" x14ac:dyDescent="0.2">
      <c r="A145" s="212" t="s">
        <v>126</v>
      </c>
      <c r="B145" s="152"/>
      <c r="C145" s="153"/>
      <c r="D145" s="3"/>
      <c r="E145" s="204">
        <f t="shared" si="53"/>
        <v>0</v>
      </c>
      <c r="F145" s="2"/>
      <c r="G145" s="204">
        <f t="shared" si="54"/>
        <v>0</v>
      </c>
      <c r="H145" s="2"/>
      <c r="I145" s="204">
        <f t="shared" si="55"/>
        <v>0</v>
      </c>
      <c r="J145" s="2"/>
      <c r="K145" s="204">
        <f t="shared" si="56"/>
        <v>0</v>
      </c>
      <c r="L145" s="1">
        <f t="shared" si="57"/>
        <v>0</v>
      </c>
      <c r="M145" s="16"/>
      <c r="R145" s="125"/>
      <c r="S145" s="125"/>
    </row>
    <row r="146" spans="1:19" s="4" customFormat="1" ht="13.5" hidden="1" customHeight="1" x14ac:dyDescent="0.2">
      <c r="A146" s="212" t="s">
        <v>126</v>
      </c>
      <c r="B146" s="152"/>
      <c r="C146" s="153"/>
      <c r="D146" s="3"/>
      <c r="E146" s="204">
        <f t="shared" si="53"/>
        <v>0</v>
      </c>
      <c r="F146" s="2"/>
      <c r="G146" s="204">
        <f t="shared" si="54"/>
        <v>0</v>
      </c>
      <c r="H146" s="2"/>
      <c r="I146" s="204">
        <f t="shared" si="55"/>
        <v>0</v>
      </c>
      <c r="J146" s="2"/>
      <c r="K146" s="204">
        <f t="shared" si="56"/>
        <v>0</v>
      </c>
      <c r="L146" s="1">
        <f t="shared" si="57"/>
        <v>0</v>
      </c>
      <c r="M146" s="16"/>
      <c r="R146" s="125"/>
      <c r="S146" s="125"/>
    </row>
    <row r="147" spans="1:19" s="4" customFormat="1" ht="13.5" hidden="1" customHeight="1" x14ac:dyDescent="0.2">
      <c r="A147" s="212" t="s">
        <v>126</v>
      </c>
      <c r="B147" s="152"/>
      <c r="C147" s="153"/>
      <c r="D147" s="3"/>
      <c r="E147" s="204">
        <f t="shared" si="53"/>
        <v>0</v>
      </c>
      <c r="F147" s="2"/>
      <c r="G147" s="204">
        <f t="shared" si="54"/>
        <v>0</v>
      </c>
      <c r="H147" s="2"/>
      <c r="I147" s="204">
        <f t="shared" si="55"/>
        <v>0</v>
      </c>
      <c r="J147" s="2"/>
      <c r="K147" s="204">
        <f t="shared" si="56"/>
        <v>0</v>
      </c>
      <c r="L147" s="1">
        <f t="shared" si="57"/>
        <v>0</v>
      </c>
      <c r="M147" s="16"/>
      <c r="R147" s="125"/>
      <c r="S147" s="125"/>
    </row>
    <row r="148" spans="1:19" s="4" customFormat="1" ht="13.5" hidden="1" customHeight="1" x14ac:dyDescent="0.2">
      <c r="A148" s="212" t="s">
        <v>126</v>
      </c>
      <c r="B148" s="152"/>
      <c r="C148" s="153"/>
      <c r="D148" s="3"/>
      <c r="E148" s="204">
        <f t="shared" si="53"/>
        <v>0</v>
      </c>
      <c r="F148" s="2"/>
      <c r="G148" s="204">
        <f t="shared" si="54"/>
        <v>0</v>
      </c>
      <c r="H148" s="2"/>
      <c r="I148" s="204">
        <f t="shared" si="55"/>
        <v>0</v>
      </c>
      <c r="J148" s="2"/>
      <c r="K148" s="204">
        <f t="shared" si="56"/>
        <v>0</v>
      </c>
      <c r="L148" s="1">
        <f t="shared" si="57"/>
        <v>0</v>
      </c>
      <c r="M148" s="16"/>
      <c r="R148" s="125"/>
      <c r="S148" s="125"/>
    </row>
    <row r="149" spans="1:19" s="4" customFormat="1" ht="13.5" hidden="1" customHeight="1" x14ac:dyDescent="0.2">
      <c r="A149" s="212" t="s">
        <v>126</v>
      </c>
      <c r="B149" s="152"/>
      <c r="C149" s="153"/>
      <c r="D149" s="3"/>
      <c r="E149" s="204">
        <f t="shared" si="53"/>
        <v>0</v>
      </c>
      <c r="F149" s="2"/>
      <c r="G149" s="204">
        <f t="shared" si="54"/>
        <v>0</v>
      </c>
      <c r="H149" s="2"/>
      <c r="I149" s="204">
        <f t="shared" si="55"/>
        <v>0</v>
      </c>
      <c r="J149" s="2"/>
      <c r="K149" s="204">
        <f t="shared" si="56"/>
        <v>0</v>
      </c>
      <c r="L149" s="1">
        <f t="shared" si="57"/>
        <v>0</v>
      </c>
      <c r="M149" s="16"/>
      <c r="R149" s="125"/>
      <c r="S149" s="125"/>
    </row>
    <row r="150" spans="1:19" s="4" customFormat="1" ht="13.5" hidden="1" customHeight="1" x14ac:dyDescent="0.2">
      <c r="A150" s="212" t="s">
        <v>126</v>
      </c>
      <c r="B150" s="152"/>
      <c r="C150" s="153"/>
      <c r="D150" s="3"/>
      <c r="E150" s="204">
        <f t="shared" si="53"/>
        <v>0</v>
      </c>
      <c r="F150" s="2"/>
      <c r="G150" s="204">
        <f t="shared" si="54"/>
        <v>0</v>
      </c>
      <c r="H150" s="2"/>
      <c r="I150" s="204">
        <f t="shared" si="55"/>
        <v>0</v>
      </c>
      <c r="J150" s="2"/>
      <c r="K150" s="204">
        <f t="shared" si="56"/>
        <v>0</v>
      </c>
      <c r="L150" s="1">
        <f t="shared" si="57"/>
        <v>0</v>
      </c>
      <c r="M150" s="16"/>
      <c r="R150" s="125"/>
      <c r="S150" s="125"/>
    </row>
    <row r="151" spans="1:19" s="4" customFormat="1" ht="13.5" hidden="1" customHeight="1" x14ac:dyDescent="0.2">
      <c r="A151" s="212" t="s">
        <v>126</v>
      </c>
      <c r="B151" s="152"/>
      <c r="C151" s="153"/>
      <c r="D151" s="3"/>
      <c r="E151" s="204">
        <f t="shared" si="53"/>
        <v>0</v>
      </c>
      <c r="F151" s="2"/>
      <c r="G151" s="204">
        <f t="shared" si="54"/>
        <v>0</v>
      </c>
      <c r="H151" s="2"/>
      <c r="I151" s="204">
        <f t="shared" si="55"/>
        <v>0</v>
      </c>
      <c r="J151" s="2"/>
      <c r="K151" s="204">
        <f t="shared" si="56"/>
        <v>0</v>
      </c>
      <c r="L151" s="1">
        <f t="shared" si="57"/>
        <v>0</v>
      </c>
      <c r="M151" s="16"/>
      <c r="R151" s="125"/>
      <c r="S151" s="125"/>
    </row>
    <row r="152" spans="1:19" s="4" customFormat="1" ht="13.5" hidden="1" customHeight="1" x14ac:dyDescent="0.2">
      <c r="A152" s="212" t="s">
        <v>126</v>
      </c>
      <c r="B152" s="152"/>
      <c r="C152" s="153"/>
      <c r="D152" s="3"/>
      <c r="E152" s="204">
        <f t="shared" si="53"/>
        <v>0</v>
      </c>
      <c r="F152" s="2"/>
      <c r="G152" s="204">
        <f t="shared" si="54"/>
        <v>0</v>
      </c>
      <c r="H152" s="2"/>
      <c r="I152" s="204">
        <f t="shared" si="55"/>
        <v>0</v>
      </c>
      <c r="J152" s="2"/>
      <c r="K152" s="204">
        <f t="shared" si="56"/>
        <v>0</v>
      </c>
      <c r="L152" s="1">
        <f t="shared" si="57"/>
        <v>0</v>
      </c>
      <c r="M152" s="16"/>
      <c r="R152" s="125"/>
      <c r="S152" s="125"/>
    </row>
    <row r="153" spans="1:19" s="4" customFormat="1" ht="13.5" hidden="1" customHeight="1" x14ac:dyDescent="0.2">
      <c r="A153" s="212" t="s">
        <v>126</v>
      </c>
      <c r="B153" s="152"/>
      <c r="C153" s="153"/>
      <c r="D153" s="3"/>
      <c r="E153" s="204">
        <f t="shared" si="53"/>
        <v>0</v>
      </c>
      <c r="F153" s="2"/>
      <c r="G153" s="204">
        <f t="shared" si="54"/>
        <v>0</v>
      </c>
      <c r="H153" s="2"/>
      <c r="I153" s="204">
        <f t="shared" si="55"/>
        <v>0</v>
      </c>
      <c r="J153" s="2"/>
      <c r="K153" s="204">
        <f t="shared" si="56"/>
        <v>0</v>
      </c>
      <c r="L153" s="1">
        <f t="shared" si="57"/>
        <v>0</v>
      </c>
      <c r="M153" s="16"/>
      <c r="R153" s="125"/>
      <c r="S153" s="125"/>
    </row>
    <row r="154" spans="1:19" s="4" customFormat="1" ht="13.5" hidden="1" customHeight="1" x14ac:dyDescent="0.2">
      <c r="A154" s="212" t="s">
        <v>126</v>
      </c>
      <c r="B154" s="152"/>
      <c r="C154" s="153"/>
      <c r="D154" s="3"/>
      <c r="E154" s="204">
        <f t="shared" si="53"/>
        <v>0</v>
      </c>
      <c r="F154" s="2"/>
      <c r="G154" s="204">
        <f t="shared" si="54"/>
        <v>0</v>
      </c>
      <c r="H154" s="2"/>
      <c r="I154" s="204">
        <f t="shared" si="55"/>
        <v>0</v>
      </c>
      <c r="J154" s="2"/>
      <c r="K154" s="204">
        <f t="shared" si="56"/>
        <v>0</v>
      </c>
      <c r="L154" s="1">
        <f t="shared" si="57"/>
        <v>0</v>
      </c>
      <c r="M154" s="16"/>
      <c r="R154" s="125"/>
      <c r="S154" s="125"/>
    </row>
    <row r="155" spans="1:19" s="4" customFormat="1" ht="13.5" hidden="1" customHeight="1" x14ac:dyDescent="0.2">
      <c r="A155" s="212" t="s">
        <v>126</v>
      </c>
      <c r="B155" s="152"/>
      <c r="C155" s="153"/>
      <c r="D155" s="3"/>
      <c r="E155" s="204">
        <f t="shared" si="53"/>
        <v>0</v>
      </c>
      <c r="F155" s="2"/>
      <c r="G155" s="204">
        <f t="shared" si="54"/>
        <v>0</v>
      </c>
      <c r="H155" s="2"/>
      <c r="I155" s="204">
        <f t="shared" si="55"/>
        <v>0</v>
      </c>
      <c r="J155" s="2"/>
      <c r="K155" s="204">
        <f t="shared" si="56"/>
        <v>0</v>
      </c>
      <c r="L155" s="1">
        <f t="shared" si="57"/>
        <v>0</v>
      </c>
      <c r="M155" s="16"/>
      <c r="R155" s="125"/>
      <c r="S155" s="125"/>
    </row>
    <row r="156" spans="1:19" s="4" customFormat="1" ht="13.5" hidden="1" customHeight="1" x14ac:dyDescent="0.2">
      <c r="A156" s="212" t="s">
        <v>126</v>
      </c>
      <c r="B156" s="152"/>
      <c r="C156" s="153"/>
      <c r="D156" s="3"/>
      <c r="E156" s="204">
        <f t="shared" si="53"/>
        <v>0</v>
      </c>
      <c r="F156" s="2"/>
      <c r="G156" s="204">
        <f t="shared" si="54"/>
        <v>0</v>
      </c>
      <c r="H156" s="2"/>
      <c r="I156" s="204">
        <f t="shared" si="55"/>
        <v>0</v>
      </c>
      <c r="J156" s="2"/>
      <c r="K156" s="204">
        <f t="shared" si="56"/>
        <v>0</v>
      </c>
      <c r="L156" s="1">
        <f t="shared" si="57"/>
        <v>0</v>
      </c>
      <c r="M156" s="28"/>
      <c r="R156" s="125"/>
      <c r="S156" s="125"/>
    </row>
    <row r="157" spans="1:19" s="4" customFormat="1" ht="13.5" hidden="1" customHeight="1" x14ac:dyDescent="0.2">
      <c r="A157" s="212" t="s">
        <v>126</v>
      </c>
      <c r="B157" s="152"/>
      <c r="C157" s="153"/>
      <c r="D157" s="3"/>
      <c r="E157" s="204">
        <f t="shared" si="53"/>
        <v>0</v>
      </c>
      <c r="F157" s="2"/>
      <c r="G157" s="204">
        <f t="shared" si="54"/>
        <v>0</v>
      </c>
      <c r="H157" s="2"/>
      <c r="I157" s="204">
        <f t="shared" si="55"/>
        <v>0</v>
      </c>
      <c r="J157" s="2"/>
      <c r="K157" s="204">
        <f t="shared" si="56"/>
        <v>0</v>
      </c>
      <c r="L157" s="1">
        <f t="shared" si="57"/>
        <v>0</v>
      </c>
      <c r="M157" s="28"/>
      <c r="R157" s="125"/>
      <c r="S157" s="125"/>
    </row>
    <row r="158" spans="1:19" s="4" customFormat="1" x14ac:dyDescent="0.2">
      <c r="A158" s="212"/>
      <c r="B158" s="152"/>
      <c r="C158" s="153"/>
      <c r="D158" s="3"/>
      <c r="E158" s="249"/>
      <c r="F158" s="2"/>
      <c r="G158" s="204"/>
      <c r="H158" s="2"/>
      <c r="I158" s="204"/>
      <c r="J158" s="2"/>
      <c r="K158" s="204"/>
      <c r="L158" s="1"/>
      <c r="M158" s="28"/>
      <c r="R158" s="125"/>
      <c r="S158" s="125"/>
    </row>
    <row r="159" spans="1:19" s="4" customFormat="1" ht="25.5" x14ac:dyDescent="0.2">
      <c r="A159" s="258" t="s">
        <v>136</v>
      </c>
      <c r="B159" s="152"/>
      <c r="C159" s="153"/>
      <c r="D159" s="3"/>
      <c r="E159" s="249"/>
      <c r="F159" s="2"/>
      <c r="G159" s="204"/>
      <c r="H159" s="2"/>
      <c r="I159" s="204"/>
      <c r="J159" s="2"/>
      <c r="K159" s="204"/>
      <c r="L159" s="1"/>
      <c r="M159" s="16"/>
      <c r="R159" s="125"/>
      <c r="S159" s="125"/>
    </row>
    <row r="160" spans="1:19" s="4" customFormat="1" x14ac:dyDescent="0.2">
      <c r="A160" s="212" t="s">
        <v>108</v>
      </c>
      <c r="B160" s="152"/>
      <c r="C160" s="153"/>
      <c r="D160" s="3"/>
      <c r="E160" s="204">
        <f t="shared" ref="E160" si="58">B160*D160</f>
        <v>0</v>
      </c>
      <c r="F160" s="2"/>
      <c r="G160" s="204">
        <f t="shared" ref="G160" si="59">B160*F160</f>
        <v>0</v>
      </c>
      <c r="H160" s="2"/>
      <c r="I160" s="204">
        <f t="shared" ref="I160" si="60">B160*H160</f>
        <v>0</v>
      </c>
      <c r="J160" s="2"/>
      <c r="K160" s="204">
        <f t="shared" ref="K160" si="61">(E160*$J$6)+J160+I160+G160</f>
        <v>0</v>
      </c>
      <c r="L160" s="1">
        <f t="shared" ref="L160" si="62">K160</f>
        <v>0</v>
      </c>
      <c r="M160" s="16"/>
      <c r="R160" s="125"/>
      <c r="S160" s="125"/>
    </row>
    <row r="161" spans="1:19" s="4" customFormat="1" x14ac:dyDescent="0.2">
      <c r="A161" s="212" t="s">
        <v>109</v>
      </c>
      <c r="B161" s="152"/>
      <c r="C161" s="153"/>
      <c r="D161" s="3"/>
      <c r="E161" s="204">
        <f t="shared" ref="E161:E181" si="63">B161*D161</f>
        <v>0</v>
      </c>
      <c r="F161" s="2"/>
      <c r="G161" s="204">
        <f t="shared" ref="G161:G181" si="64">B161*F161</f>
        <v>0</v>
      </c>
      <c r="H161" s="2"/>
      <c r="I161" s="204">
        <f t="shared" ref="I161:I181" si="65">B161*H161</f>
        <v>0</v>
      </c>
      <c r="J161" s="2"/>
      <c r="K161" s="204">
        <f t="shared" ref="K161:K181" si="66">(E161*$J$6)+J161+I161+G161</f>
        <v>0</v>
      </c>
      <c r="L161" s="1">
        <f t="shared" ref="L161:L181" si="67">K161</f>
        <v>0</v>
      </c>
      <c r="M161" s="16"/>
      <c r="R161" s="125"/>
      <c r="S161" s="125"/>
    </row>
    <row r="162" spans="1:19" s="4" customFormat="1" x14ac:dyDescent="0.2">
      <c r="A162" s="212" t="s">
        <v>126</v>
      </c>
      <c r="B162" s="152"/>
      <c r="C162" s="153"/>
      <c r="D162" s="3"/>
      <c r="E162" s="204">
        <f t="shared" si="63"/>
        <v>0</v>
      </c>
      <c r="F162" s="2"/>
      <c r="G162" s="204">
        <f t="shared" si="64"/>
        <v>0</v>
      </c>
      <c r="H162" s="2"/>
      <c r="I162" s="204">
        <f t="shared" si="65"/>
        <v>0</v>
      </c>
      <c r="J162" s="2"/>
      <c r="K162" s="204">
        <f t="shared" si="66"/>
        <v>0</v>
      </c>
      <c r="L162" s="1">
        <f t="shared" si="67"/>
        <v>0</v>
      </c>
      <c r="M162" s="16"/>
      <c r="R162" s="125"/>
      <c r="S162" s="125"/>
    </row>
    <row r="163" spans="1:19" s="4" customFormat="1" x14ac:dyDescent="0.2">
      <c r="A163" s="212" t="s">
        <v>126</v>
      </c>
      <c r="B163" s="152"/>
      <c r="C163" s="153"/>
      <c r="D163" s="3"/>
      <c r="E163" s="204">
        <f t="shared" si="63"/>
        <v>0</v>
      </c>
      <c r="F163" s="2"/>
      <c r="G163" s="204">
        <f t="shared" si="64"/>
        <v>0</v>
      </c>
      <c r="H163" s="2"/>
      <c r="I163" s="204">
        <f t="shared" si="65"/>
        <v>0</v>
      </c>
      <c r="J163" s="2"/>
      <c r="K163" s="204">
        <f t="shared" si="66"/>
        <v>0</v>
      </c>
      <c r="L163" s="1">
        <f t="shared" si="67"/>
        <v>0</v>
      </c>
      <c r="M163" s="16"/>
      <c r="R163" s="125"/>
      <c r="S163" s="125"/>
    </row>
    <row r="164" spans="1:19" s="4" customFormat="1" x14ac:dyDescent="0.2">
      <c r="A164" s="212" t="s">
        <v>126</v>
      </c>
      <c r="B164" s="152"/>
      <c r="C164" s="153"/>
      <c r="D164" s="3"/>
      <c r="E164" s="204">
        <f t="shared" si="63"/>
        <v>0</v>
      </c>
      <c r="F164" s="2"/>
      <c r="G164" s="204">
        <f t="shared" si="64"/>
        <v>0</v>
      </c>
      <c r="H164" s="2"/>
      <c r="I164" s="204">
        <f t="shared" si="65"/>
        <v>0</v>
      </c>
      <c r="J164" s="2"/>
      <c r="K164" s="204">
        <f t="shared" si="66"/>
        <v>0</v>
      </c>
      <c r="L164" s="1">
        <f t="shared" si="67"/>
        <v>0</v>
      </c>
      <c r="M164" s="16"/>
      <c r="R164" s="125"/>
      <c r="S164" s="125"/>
    </row>
    <row r="165" spans="1:19" s="4" customFormat="1" ht="13.5" hidden="1" customHeight="1" x14ac:dyDescent="0.2">
      <c r="A165" s="212" t="s">
        <v>126</v>
      </c>
      <c r="B165" s="152"/>
      <c r="C165" s="153"/>
      <c r="D165" s="3"/>
      <c r="E165" s="204">
        <f t="shared" si="63"/>
        <v>0</v>
      </c>
      <c r="F165" s="2"/>
      <c r="G165" s="204">
        <f t="shared" si="64"/>
        <v>0</v>
      </c>
      <c r="H165" s="2"/>
      <c r="I165" s="204">
        <f t="shared" si="65"/>
        <v>0</v>
      </c>
      <c r="J165" s="2"/>
      <c r="K165" s="204">
        <f t="shared" si="66"/>
        <v>0</v>
      </c>
      <c r="L165" s="1">
        <f t="shared" si="67"/>
        <v>0</v>
      </c>
      <c r="M165" s="16"/>
      <c r="R165" s="125"/>
      <c r="S165" s="125"/>
    </row>
    <row r="166" spans="1:19" s="4" customFormat="1" ht="13.5" hidden="1" customHeight="1" x14ac:dyDescent="0.2">
      <c r="A166" s="212" t="s">
        <v>126</v>
      </c>
      <c r="B166" s="152"/>
      <c r="C166" s="153"/>
      <c r="D166" s="3"/>
      <c r="E166" s="204">
        <f t="shared" si="63"/>
        <v>0</v>
      </c>
      <c r="F166" s="2"/>
      <c r="G166" s="204">
        <f t="shared" si="64"/>
        <v>0</v>
      </c>
      <c r="H166" s="2"/>
      <c r="I166" s="204">
        <f t="shared" si="65"/>
        <v>0</v>
      </c>
      <c r="J166" s="2"/>
      <c r="K166" s="204">
        <f t="shared" si="66"/>
        <v>0</v>
      </c>
      <c r="L166" s="1">
        <f t="shared" si="67"/>
        <v>0</v>
      </c>
      <c r="M166" s="16"/>
      <c r="R166" s="125"/>
      <c r="S166" s="125"/>
    </row>
    <row r="167" spans="1:19" s="4" customFormat="1" ht="13.5" hidden="1" customHeight="1" x14ac:dyDescent="0.2">
      <c r="A167" s="212" t="s">
        <v>126</v>
      </c>
      <c r="B167" s="152"/>
      <c r="C167" s="153"/>
      <c r="D167" s="3"/>
      <c r="E167" s="204">
        <f t="shared" si="63"/>
        <v>0</v>
      </c>
      <c r="F167" s="2"/>
      <c r="G167" s="204">
        <f t="shared" si="64"/>
        <v>0</v>
      </c>
      <c r="H167" s="2"/>
      <c r="I167" s="204">
        <f t="shared" si="65"/>
        <v>0</v>
      </c>
      <c r="J167" s="2"/>
      <c r="K167" s="204">
        <f t="shared" si="66"/>
        <v>0</v>
      </c>
      <c r="L167" s="1">
        <f t="shared" si="67"/>
        <v>0</v>
      </c>
      <c r="M167" s="16"/>
      <c r="R167" s="125"/>
      <c r="S167" s="125"/>
    </row>
    <row r="168" spans="1:19" s="4" customFormat="1" ht="13.5" hidden="1" customHeight="1" x14ac:dyDescent="0.2">
      <c r="A168" s="212" t="s">
        <v>126</v>
      </c>
      <c r="B168" s="152"/>
      <c r="C168" s="153"/>
      <c r="D168" s="3"/>
      <c r="E168" s="204">
        <f t="shared" si="63"/>
        <v>0</v>
      </c>
      <c r="F168" s="2"/>
      <c r="G168" s="204">
        <f t="shared" si="64"/>
        <v>0</v>
      </c>
      <c r="H168" s="2"/>
      <c r="I168" s="204">
        <f t="shared" si="65"/>
        <v>0</v>
      </c>
      <c r="J168" s="2"/>
      <c r="K168" s="204">
        <f t="shared" si="66"/>
        <v>0</v>
      </c>
      <c r="L168" s="1">
        <f t="shared" si="67"/>
        <v>0</v>
      </c>
      <c r="M168" s="16"/>
      <c r="R168" s="125"/>
      <c r="S168" s="125"/>
    </row>
    <row r="169" spans="1:19" s="4" customFormat="1" ht="13.5" hidden="1" customHeight="1" x14ac:dyDescent="0.2">
      <c r="A169" s="212" t="s">
        <v>126</v>
      </c>
      <c r="B169" s="152"/>
      <c r="C169" s="153"/>
      <c r="D169" s="3"/>
      <c r="E169" s="204">
        <f t="shared" si="63"/>
        <v>0</v>
      </c>
      <c r="F169" s="2"/>
      <c r="G169" s="204">
        <f t="shared" si="64"/>
        <v>0</v>
      </c>
      <c r="H169" s="2"/>
      <c r="I169" s="204">
        <f t="shared" si="65"/>
        <v>0</v>
      </c>
      <c r="J169" s="2"/>
      <c r="K169" s="204">
        <f t="shared" si="66"/>
        <v>0</v>
      </c>
      <c r="L169" s="1">
        <f t="shared" si="67"/>
        <v>0</v>
      </c>
      <c r="M169" s="16"/>
      <c r="R169" s="125"/>
      <c r="S169" s="125"/>
    </row>
    <row r="170" spans="1:19" s="4" customFormat="1" ht="13.5" hidden="1" customHeight="1" x14ac:dyDescent="0.2">
      <c r="A170" s="212" t="s">
        <v>126</v>
      </c>
      <c r="B170" s="152"/>
      <c r="C170" s="153"/>
      <c r="D170" s="3"/>
      <c r="E170" s="204">
        <f t="shared" si="63"/>
        <v>0</v>
      </c>
      <c r="F170" s="2"/>
      <c r="G170" s="204">
        <f t="shared" si="64"/>
        <v>0</v>
      </c>
      <c r="H170" s="2"/>
      <c r="I170" s="204">
        <f t="shared" si="65"/>
        <v>0</v>
      </c>
      <c r="J170" s="2"/>
      <c r="K170" s="204">
        <f t="shared" si="66"/>
        <v>0</v>
      </c>
      <c r="L170" s="1">
        <f t="shared" si="67"/>
        <v>0</v>
      </c>
      <c r="M170" s="16"/>
      <c r="R170" s="125"/>
      <c r="S170" s="125"/>
    </row>
    <row r="171" spans="1:19" s="4" customFormat="1" ht="13.5" hidden="1" customHeight="1" x14ac:dyDescent="0.2">
      <c r="A171" s="212" t="s">
        <v>126</v>
      </c>
      <c r="B171" s="152"/>
      <c r="C171" s="153"/>
      <c r="D171" s="3"/>
      <c r="E171" s="204">
        <f t="shared" si="63"/>
        <v>0</v>
      </c>
      <c r="F171" s="2"/>
      <c r="G171" s="204">
        <f t="shared" si="64"/>
        <v>0</v>
      </c>
      <c r="H171" s="2"/>
      <c r="I171" s="204">
        <f t="shared" si="65"/>
        <v>0</v>
      </c>
      <c r="J171" s="2"/>
      <c r="K171" s="204">
        <f t="shared" si="66"/>
        <v>0</v>
      </c>
      <c r="L171" s="1">
        <f t="shared" si="67"/>
        <v>0</v>
      </c>
      <c r="M171" s="16"/>
      <c r="R171" s="125"/>
      <c r="S171" s="125"/>
    </row>
    <row r="172" spans="1:19" s="4" customFormat="1" ht="13.5" hidden="1" customHeight="1" x14ac:dyDescent="0.2">
      <c r="A172" s="212" t="s">
        <v>126</v>
      </c>
      <c r="B172" s="152"/>
      <c r="C172" s="153"/>
      <c r="D172" s="3"/>
      <c r="E172" s="204">
        <f t="shared" si="63"/>
        <v>0</v>
      </c>
      <c r="F172" s="2"/>
      <c r="G172" s="204">
        <f t="shared" si="64"/>
        <v>0</v>
      </c>
      <c r="H172" s="2"/>
      <c r="I172" s="204">
        <f t="shared" si="65"/>
        <v>0</v>
      </c>
      <c r="J172" s="2"/>
      <c r="K172" s="204">
        <f t="shared" si="66"/>
        <v>0</v>
      </c>
      <c r="L172" s="1">
        <f t="shared" si="67"/>
        <v>0</v>
      </c>
      <c r="M172" s="16"/>
      <c r="R172" s="125"/>
      <c r="S172" s="125"/>
    </row>
    <row r="173" spans="1:19" s="4" customFormat="1" ht="13.5" hidden="1" customHeight="1" x14ac:dyDescent="0.2">
      <c r="A173" s="212" t="s">
        <v>126</v>
      </c>
      <c r="B173" s="152"/>
      <c r="C173" s="153"/>
      <c r="D173" s="3"/>
      <c r="E173" s="204">
        <f t="shared" si="63"/>
        <v>0</v>
      </c>
      <c r="F173" s="2"/>
      <c r="G173" s="204">
        <f t="shared" si="64"/>
        <v>0</v>
      </c>
      <c r="H173" s="2"/>
      <c r="I173" s="204">
        <f t="shared" si="65"/>
        <v>0</v>
      </c>
      <c r="J173" s="2"/>
      <c r="K173" s="204">
        <f t="shared" si="66"/>
        <v>0</v>
      </c>
      <c r="L173" s="1">
        <f t="shared" si="67"/>
        <v>0</v>
      </c>
      <c r="M173" s="16"/>
      <c r="R173" s="125"/>
      <c r="S173" s="125"/>
    </row>
    <row r="174" spans="1:19" s="4" customFormat="1" ht="13.5" hidden="1" customHeight="1" x14ac:dyDescent="0.2">
      <c r="A174" s="212" t="s">
        <v>126</v>
      </c>
      <c r="B174" s="152"/>
      <c r="C174" s="153"/>
      <c r="D174" s="3"/>
      <c r="E174" s="204">
        <f t="shared" si="63"/>
        <v>0</v>
      </c>
      <c r="F174" s="2"/>
      <c r="G174" s="204">
        <f t="shared" si="64"/>
        <v>0</v>
      </c>
      <c r="H174" s="2"/>
      <c r="I174" s="204">
        <f t="shared" si="65"/>
        <v>0</v>
      </c>
      <c r="J174" s="2"/>
      <c r="K174" s="204">
        <f t="shared" si="66"/>
        <v>0</v>
      </c>
      <c r="L174" s="1">
        <f t="shared" si="67"/>
        <v>0</v>
      </c>
      <c r="M174" s="16"/>
      <c r="R174" s="125"/>
      <c r="S174" s="125"/>
    </row>
    <row r="175" spans="1:19" s="4" customFormat="1" ht="13.5" hidden="1" customHeight="1" x14ac:dyDescent="0.2">
      <c r="A175" s="212" t="s">
        <v>126</v>
      </c>
      <c r="B175" s="152"/>
      <c r="C175" s="153"/>
      <c r="D175" s="3"/>
      <c r="E175" s="204">
        <f t="shared" si="63"/>
        <v>0</v>
      </c>
      <c r="F175" s="2"/>
      <c r="G175" s="204">
        <f t="shared" si="64"/>
        <v>0</v>
      </c>
      <c r="H175" s="2"/>
      <c r="I175" s="204">
        <f t="shared" si="65"/>
        <v>0</v>
      </c>
      <c r="J175" s="2"/>
      <c r="K175" s="204">
        <f t="shared" si="66"/>
        <v>0</v>
      </c>
      <c r="L175" s="1">
        <f t="shared" si="67"/>
        <v>0</v>
      </c>
      <c r="M175" s="16"/>
      <c r="R175" s="125"/>
      <c r="S175" s="125"/>
    </row>
    <row r="176" spans="1:19" s="4" customFormat="1" ht="13.5" hidden="1" customHeight="1" x14ac:dyDescent="0.2">
      <c r="A176" s="212" t="s">
        <v>126</v>
      </c>
      <c r="B176" s="152"/>
      <c r="C176" s="153"/>
      <c r="D176" s="3"/>
      <c r="E176" s="204">
        <f t="shared" si="63"/>
        <v>0</v>
      </c>
      <c r="F176" s="2"/>
      <c r="G176" s="204">
        <f t="shared" si="64"/>
        <v>0</v>
      </c>
      <c r="H176" s="2"/>
      <c r="I176" s="204">
        <f t="shared" si="65"/>
        <v>0</v>
      </c>
      <c r="J176" s="2"/>
      <c r="K176" s="204">
        <f t="shared" si="66"/>
        <v>0</v>
      </c>
      <c r="L176" s="1">
        <f t="shared" si="67"/>
        <v>0</v>
      </c>
      <c r="M176" s="16"/>
      <c r="R176" s="125"/>
      <c r="S176" s="125"/>
    </row>
    <row r="177" spans="1:19" s="4" customFormat="1" ht="13.5" hidden="1" customHeight="1" x14ac:dyDescent="0.2">
      <c r="A177" s="212" t="s">
        <v>126</v>
      </c>
      <c r="B177" s="152"/>
      <c r="C177" s="153"/>
      <c r="D177" s="3"/>
      <c r="E177" s="204">
        <f t="shared" si="63"/>
        <v>0</v>
      </c>
      <c r="F177" s="2"/>
      <c r="G177" s="204">
        <f t="shared" si="64"/>
        <v>0</v>
      </c>
      <c r="H177" s="2"/>
      <c r="I177" s="204">
        <f t="shared" si="65"/>
        <v>0</v>
      </c>
      <c r="J177" s="2"/>
      <c r="K177" s="204">
        <f t="shared" si="66"/>
        <v>0</v>
      </c>
      <c r="L177" s="1">
        <f t="shared" si="67"/>
        <v>0</v>
      </c>
      <c r="M177" s="16"/>
      <c r="R177" s="125"/>
      <c r="S177" s="125"/>
    </row>
    <row r="178" spans="1:19" s="4" customFormat="1" ht="13.5" hidden="1" customHeight="1" x14ac:dyDescent="0.2">
      <c r="A178" s="212" t="s">
        <v>126</v>
      </c>
      <c r="B178" s="152"/>
      <c r="C178" s="153"/>
      <c r="D178" s="3"/>
      <c r="E178" s="204">
        <f t="shared" si="63"/>
        <v>0</v>
      </c>
      <c r="F178" s="2"/>
      <c r="G178" s="204">
        <f t="shared" si="64"/>
        <v>0</v>
      </c>
      <c r="H178" s="2"/>
      <c r="I178" s="204">
        <f t="shared" si="65"/>
        <v>0</v>
      </c>
      <c r="J178" s="2"/>
      <c r="K178" s="204">
        <f t="shared" si="66"/>
        <v>0</v>
      </c>
      <c r="L178" s="1">
        <f t="shared" si="67"/>
        <v>0</v>
      </c>
      <c r="M178" s="16"/>
      <c r="R178" s="125"/>
      <c r="S178" s="125"/>
    </row>
    <row r="179" spans="1:19" s="4" customFormat="1" ht="13.5" hidden="1" customHeight="1" x14ac:dyDescent="0.2">
      <c r="A179" s="212" t="s">
        <v>126</v>
      </c>
      <c r="B179" s="152"/>
      <c r="C179" s="153"/>
      <c r="D179" s="3"/>
      <c r="E179" s="204">
        <f t="shared" si="63"/>
        <v>0</v>
      </c>
      <c r="F179" s="2"/>
      <c r="G179" s="204">
        <f t="shared" si="64"/>
        <v>0</v>
      </c>
      <c r="H179" s="2"/>
      <c r="I179" s="204">
        <f t="shared" si="65"/>
        <v>0</v>
      </c>
      <c r="J179" s="2"/>
      <c r="K179" s="204">
        <f t="shared" si="66"/>
        <v>0</v>
      </c>
      <c r="L179" s="1">
        <f t="shared" si="67"/>
        <v>0</v>
      </c>
      <c r="M179" s="16"/>
      <c r="R179" s="125"/>
      <c r="S179" s="125"/>
    </row>
    <row r="180" spans="1:19" s="4" customFormat="1" ht="13.5" hidden="1" customHeight="1" x14ac:dyDescent="0.2">
      <c r="A180" s="212" t="s">
        <v>126</v>
      </c>
      <c r="B180" s="152"/>
      <c r="C180" s="153"/>
      <c r="D180" s="3"/>
      <c r="E180" s="204">
        <f t="shared" si="63"/>
        <v>0</v>
      </c>
      <c r="F180" s="2"/>
      <c r="G180" s="204">
        <f t="shared" si="64"/>
        <v>0</v>
      </c>
      <c r="H180" s="2"/>
      <c r="I180" s="204">
        <f t="shared" si="65"/>
        <v>0</v>
      </c>
      <c r="J180" s="2"/>
      <c r="K180" s="204">
        <f t="shared" si="66"/>
        <v>0</v>
      </c>
      <c r="L180" s="1">
        <f t="shared" si="67"/>
        <v>0</v>
      </c>
      <c r="M180" s="28"/>
      <c r="R180" s="125"/>
      <c r="S180" s="125"/>
    </row>
    <row r="181" spans="1:19" s="4" customFormat="1" ht="13.5" hidden="1" customHeight="1" x14ac:dyDescent="0.2">
      <c r="A181" s="212" t="s">
        <v>126</v>
      </c>
      <c r="B181" s="152"/>
      <c r="C181" s="153"/>
      <c r="D181" s="3"/>
      <c r="E181" s="204">
        <f t="shared" si="63"/>
        <v>0</v>
      </c>
      <c r="F181" s="2"/>
      <c r="G181" s="204">
        <f t="shared" si="64"/>
        <v>0</v>
      </c>
      <c r="H181" s="2"/>
      <c r="I181" s="204">
        <f t="shared" si="65"/>
        <v>0</v>
      </c>
      <c r="J181" s="2"/>
      <c r="K181" s="204">
        <f t="shared" si="66"/>
        <v>0</v>
      </c>
      <c r="L181" s="1">
        <f t="shared" si="67"/>
        <v>0</v>
      </c>
      <c r="M181" s="28"/>
      <c r="R181" s="125"/>
      <c r="S181" s="125"/>
    </row>
    <row r="182" spans="1:19" s="4" customFormat="1" x14ac:dyDescent="0.2">
      <c r="A182" s="212"/>
      <c r="B182" s="152"/>
      <c r="C182" s="153"/>
      <c r="D182" s="3"/>
      <c r="E182" s="249"/>
      <c r="F182" s="2"/>
      <c r="G182" s="204"/>
      <c r="H182" s="2"/>
      <c r="I182" s="204"/>
      <c r="J182" s="2"/>
      <c r="K182" s="204"/>
      <c r="L182" s="1"/>
      <c r="M182" s="16"/>
      <c r="R182" s="125"/>
      <c r="S182" s="125"/>
    </row>
    <row r="183" spans="1:19" s="4" customFormat="1" ht="25.5" x14ac:dyDescent="0.2">
      <c r="A183" s="258" t="s">
        <v>137</v>
      </c>
      <c r="B183" s="152"/>
      <c r="C183" s="153"/>
      <c r="D183" s="3"/>
      <c r="E183" s="249"/>
      <c r="F183" s="2"/>
      <c r="G183" s="204"/>
      <c r="H183" s="2"/>
      <c r="I183" s="204"/>
      <c r="J183" s="2"/>
      <c r="K183" s="204"/>
      <c r="L183" s="1"/>
      <c r="M183" s="16"/>
      <c r="R183" s="125"/>
      <c r="S183" s="125"/>
    </row>
    <row r="184" spans="1:19" s="4" customFormat="1" ht="38.25" x14ac:dyDescent="0.2">
      <c r="A184" s="212" t="s">
        <v>110</v>
      </c>
      <c r="B184" s="152"/>
      <c r="C184" s="153"/>
      <c r="D184" s="3"/>
      <c r="E184" s="204">
        <f t="shared" ref="E184" si="68">B184*D184</f>
        <v>0</v>
      </c>
      <c r="F184" s="2"/>
      <c r="G184" s="204">
        <f t="shared" ref="G184" si="69">B184*F184</f>
        <v>0</v>
      </c>
      <c r="H184" s="2"/>
      <c r="I184" s="204">
        <f t="shared" ref="I184" si="70">B184*H184</f>
        <v>0</v>
      </c>
      <c r="J184" s="2"/>
      <c r="K184" s="204">
        <f t="shared" ref="K184" si="71">(E184*$J$6)+J184+I184+G184</f>
        <v>0</v>
      </c>
      <c r="L184" s="1">
        <f t="shared" ref="L184" si="72">K184</f>
        <v>0</v>
      </c>
      <c r="M184" s="16"/>
      <c r="R184" s="125"/>
      <c r="S184" s="125"/>
    </row>
    <row r="185" spans="1:19" s="4" customFormat="1" ht="51" x14ac:dyDescent="0.2">
      <c r="A185" s="212" t="s">
        <v>111</v>
      </c>
      <c r="B185" s="152"/>
      <c r="C185" s="153"/>
      <c r="D185" s="3"/>
      <c r="E185" s="204">
        <f t="shared" ref="E185:E205" si="73">B185*D185</f>
        <v>0</v>
      </c>
      <c r="F185" s="2"/>
      <c r="G185" s="204">
        <f t="shared" ref="G185:G205" si="74">B185*F185</f>
        <v>0</v>
      </c>
      <c r="H185" s="2"/>
      <c r="I185" s="204">
        <f t="shared" ref="I185:I205" si="75">B185*H185</f>
        <v>0</v>
      </c>
      <c r="J185" s="2"/>
      <c r="K185" s="204">
        <f t="shared" ref="K185:K205" si="76">(E185*$J$6)+J185+I185+G185</f>
        <v>0</v>
      </c>
      <c r="L185" s="1">
        <f t="shared" ref="L185:L205" si="77">K185</f>
        <v>0</v>
      </c>
      <c r="M185" s="16"/>
      <c r="R185" s="125"/>
      <c r="S185" s="125"/>
    </row>
    <row r="186" spans="1:19" s="4" customFormat="1" x14ac:dyDescent="0.2">
      <c r="A186" s="212" t="s">
        <v>126</v>
      </c>
      <c r="B186" s="152"/>
      <c r="C186" s="153"/>
      <c r="D186" s="3"/>
      <c r="E186" s="204">
        <f t="shared" si="73"/>
        <v>0</v>
      </c>
      <c r="F186" s="2"/>
      <c r="G186" s="204">
        <f t="shared" si="74"/>
        <v>0</v>
      </c>
      <c r="H186" s="2"/>
      <c r="I186" s="204">
        <f t="shared" si="75"/>
        <v>0</v>
      </c>
      <c r="J186" s="2"/>
      <c r="K186" s="204">
        <f t="shared" si="76"/>
        <v>0</v>
      </c>
      <c r="L186" s="1">
        <f t="shared" si="77"/>
        <v>0</v>
      </c>
      <c r="M186" s="16"/>
      <c r="R186" s="125"/>
      <c r="S186" s="125"/>
    </row>
    <row r="187" spans="1:19" s="4" customFormat="1" x14ac:dyDescent="0.2">
      <c r="A187" s="212" t="s">
        <v>126</v>
      </c>
      <c r="B187" s="152"/>
      <c r="C187" s="153"/>
      <c r="D187" s="3"/>
      <c r="E187" s="204">
        <f t="shared" si="73"/>
        <v>0</v>
      </c>
      <c r="F187" s="2"/>
      <c r="G187" s="204">
        <f t="shared" si="74"/>
        <v>0</v>
      </c>
      <c r="H187" s="2"/>
      <c r="I187" s="204">
        <f t="shared" si="75"/>
        <v>0</v>
      </c>
      <c r="J187" s="2"/>
      <c r="K187" s="204">
        <f t="shared" si="76"/>
        <v>0</v>
      </c>
      <c r="L187" s="1">
        <f t="shared" si="77"/>
        <v>0</v>
      </c>
      <c r="M187" s="16"/>
      <c r="R187" s="125"/>
      <c r="S187" s="125"/>
    </row>
    <row r="188" spans="1:19" s="4" customFormat="1" x14ac:dyDescent="0.2">
      <c r="A188" s="212" t="s">
        <v>126</v>
      </c>
      <c r="B188" s="152"/>
      <c r="C188" s="153"/>
      <c r="D188" s="3"/>
      <c r="E188" s="204">
        <f t="shared" si="73"/>
        <v>0</v>
      </c>
      <c r="F188" s="2"/>
      <c r="G188" s="204">
        <f t="shared" si="74"/>
        <v>0</v>
      </c>
      <c r="H188" s="2"/>
      <c r="I188" s="204">
        <f t="shared" si="75"/>
        <v>0</v>
      </c>
      <c r="J188" s="2"/>
      <c r="K188" s="204">
        <f t="shared" si="76"/>
        <v>0</v>
      </c>
      <c r="L188" s="1">
        <f t="shared" si="77"/>
        <v>0</v>
      </c>
      <c r="M188" s="16"/>
      <c r="R188" s="125"/>
      <c r="S188" s="125"/>
    </row>
    <row r="189" spans="1:19" s="4" customFormat="1" ht="13.5" hidden="1" customHeight="1" x14ac:dyDescent="0.2">
      <c r="A189" s="212" t="s">
        <v>126</v>
      </c>
      <c r="B189" s="152"/>
      <c r="C189" s="153"/>
      <c r="D189" s="3"/>
      <c r="E189" s="204">
        <f t="shared" si="73"/>
        <v>0</v>
      </c>
      <c r="F189" s="2"/>
      <c r="G189" s="204">
        <f t="shared" si="74"/>
        <v>0</v>
      </c>
      <c r="H189" s="2"/>
      <c r="I189" s="204">
        <f t="shared" si="75"/>
        <v>0</v>
      </c>
      <c r="J189" s="2"/>
      <c r="K189" s="204">
        <f t="shared" si="76"/>
        <v>0</v>
      </c>
      <c r="L189" s="1">
        <f t="shared" si="77"/>
        <v>0</v>
      </c>
      <c r="M189" s="16"/>
      <c r="R189" s="125"/>
      <c r="S189" s="125"/>
    </row>
    <row r="190" spans="1:19" s="4" customFormat="1" ht="13.5" hidden="1" customHeight="1" x14ac:dyDescent="0.2">
      <c r="A190" s="212" t="s">
        <v>126</v>
      </c>
      <c r="B190" s="152"/>
      <c r="C190" s="153"/>
      <c r="D190" s="3"/>
      <c r="E190" s="204">
        <f t="shared" si="73"/>
        <v>0</v>
      </c>
      <c r="F190" s="2"/>
      <c r="G190" s="204">
        <f t="shared" si="74"/>
        <v>0</v>
      </c>
      <c r="H190" s="2"/>
      <c r="I190" s="204">
        <f t="shared" si="75"/>
        <v>0</v>
      </c>
      <c r="J190" s="2"/>
      <c r="K190" s="204">
        <f t="shared" si="76"/>
        <v>0</v>
      </c>
      <c r="L190" s="1">
        <f t="shared" si="77"/>
        <v>0</v>
      </c>
      <c r="M190" s="16"/>
      <c r="R190" s="125"/>
      <c r="S190" s="125"/>
    </row>
    <row r="191" spans="1:19" s="4" customFormat="1" ht="13.5" hidden="1" customHeight="1" x14ac:dyDescent="0.2">
      <c r="A191" s="212" t="s">
        <v>126</v>
      </c>
      <c r="B191" s="152"/>
      <c r="C191" s="153"/>
      <c r="D191" s="3"/>
      <c r="E191" s="204">
        <f t="shared" si="73"/>
        <v>0</v>
      </c>
      <c r="F191" s="2"/>
      <c r="G191" s="204">
        <f t="shared" si="74"/>
        <v>0</v>
      </c>
      <c r="H191" s="2"/>
      <c r="I191" s="204">
        <f t="shared" si="75"/>
        <v>0</v>
      </c>
      <c r="J191" s="2"/>
      <c r="K191" s="204">
        <f t="shared" si="76"/>
        <v>0</v>
      </c>
      <c r="L191" s="1">
        <f t="shared" si="77"/>
        <v>0</v>
      </c>
      <c r="M191" s="16"/>
      <c r="R191" s="125"/>
      <c r="S191" s="125"/>
    </row>
    <row r="192" spans="1:19" s="4" customFormat="1" ht="13.5" hidden="1" customHeight="1" x14ac:dyDescent="0.2">
      <c r="A192" s="212" t="s">
        <v>126</v>
      </c>
      <c r="B192" s="152"/>
      <c r="C192" s="153"/>
      <c r="D192" s="3"/>
      <c r="E192" s="204">
        <f t="shared" si="73"/>
        <v>0</v>
      </c>
      <c r="F192" s="2"/>
      <c r="G192" s="204">
        <f t="shared" si="74"/>
        <v>0</v>
      </c>
      <c r="H192" s="2"/>
      <c r="I192" s="204">
        <f t="shared" si="75"/>
        <v>0</v>
      </c>
      <c r="J192" s="2"/>
      <c r="K192" s="204">
        <f t="shared" si="76"/>
        <v>0</v>
      </c>
      <c r="L192" s="1">
        <f t="shared" si="77"/>
        <v>0</v>
      </c>
      <c r="M192" s="16"/>
      <c r="R192" s="125"/>
      <c r="S192" s="125"/>
    </row>
    <row r="193" spans="1:19" s="4" customFormat="1" ht="13.5" hidden="1" customHeight="1" x14ac:dyDescent="0.2">
      <c r="A193" s="212" t="s">
        <v>126</v>
      </c>
      <c r="B193" s="152"/>
      <c r="C193" s="153"/>
      <c r="D193" s="3"/>
      <c r="E193" s="204">
        <f t="shared" si="73"/>
        <v>0</v>
      </c>
      <c r="F193" s="2"/>
      <c r="G193" s="204">
        <f t="shared" si="74"/>
        <v>0</v>
      </c>
      <c r="H193" s="2"/>
      <c r="I193" s="204">
        <f t="shared" si="75"/>
        <v>0</v>
      </c>
      <c r="J193" s="2"/>
      <c r="K193" s="204">
        <f t="shared" si="76"/>
        <v>0</v>
      </c>
      <c r="L193" s="1">
        <f t="shared" si="77"/>
        <v>0</v>
      </c>
      <c r="M193" s="16"/>
      <c r="R193" s="125"/>
      <c r="S193" s="125"/>
    </row>
    <row r="194" spans="1:19" s="4" customFormat="1" ht="13.5" hidden="1" customHeight="1" x14ac:dyDescent="0.2">
      <c r="A194" s="212" t="s">
        <v>126</v>
      </c>
      <c r="B194" s="152"/>
      <c r="C194" s="153"/>
      <c r="D194" s="3"/>
      <c r="E194" s="204">
        <f t="shared" si="73"/>
        <v>0</v>
      </c>
      <c r="F194" s="2"/>
      <c r="G194" s="204">
        <f t="shared" si="74"/>
        <v>0</v>
      </c>
      <c r="H194" s="2"/>
      <c r="I194" s="204">
        <f t="shared" si="75"/>
        <v>0</v>
      </c>
      <c r="J194" s="2"/>
      <c r="K194" s="204">
        <f t="shared" si="76"/>
        <v>0</v>
      </c>
      <c r="L194" s="1">
        <f t="shared" si="77"/>
        <v>0</v>
      </c>
      <c r="M194" s="16"/>
      <c r="R194" s="125"/>
      <c r="S194" s="125"/>
    </row>
    <row r="195" spans="1:19" s="4" customFormat="1" ht="13.5" hidden="1" customHeight="1" x14ac:dyDescent="0.2">
      <c r="A195" s="212" t="s">
        <v>126</v>
      </c>
      <c r="B195" s="152"/>
      <c r="C195" s="153"/>
      <c r="D195" s="3"/>
      <c r="E195" s="204">
        <f t="shared" si="73"/>
        <v>0</v>
      </c>
      <c r="F195" s="2"/>
      <c r="G195" s="204">
        <f t="shared" si="74"/>
        <v>0</v>
      </c>
      <c r="H195" s="2"/>
      <c r="I195" s="204">
        <f t="shared" si="75"/>
        <v>0</v>
      </c>
      <c r="J195" s="2"/>
      <c r="K195" s="204">
        <f t="shared" si="76"/>
        <v>0</v>
      </c>
      <c r="L195" s="1">
        <f t="shared" si="77"/>
        <v>0</v>
      </c>
      <c r="M195" s="16"/>
      <c r="R195" s="125"/>
      <c r="S195" s="125"/>
    </row>
    <row r="196" spans="1:19" s="4" customFormat="1" ht="13.5" hidden="1" customHeight="1" x14ac:dyDescent="0.2">
      <c r="A196" s="212" t="s">
        <v>126</v>
      </c>
      <c r="B196" s="152"/>
      <c r="C196" s="153"/>
      <c r="D196" s="3"/>
      <c r="E196" s="204">
        <f t="shared" si="73"/>
        <v>0</v>
      </c>
      <c r="F196" s="2"/>
      <c r="G196" s="204">
        <f t="shared" si="74"/>
        <v>0</v>
      </c>
      <c r="H196" s="2"/>
      <c r="I196" s="204">
        <f t="shared" si="75"/>
        <v>0</v>
      </c>
      <c r="J196" s="2"/>
      <c r="K196" s="204">
        <f t="shared" si="76"/>
        <v>0</v>
      </c>
      <c r="L196" s="1">
        <f t="shared" si="77"/>
        <v>0</v>
      </c>
      <c r="M196" s="16"/>
      <c r="R196" s="125"/>
      <c r="S196" s="125"/>
    </row>
    <row r="197" spans="1:19" s="4" customFormat="1" ht="13.5" hidden="1" customHeight="1" x14ac:dyDescent="0.2">
      <c r="A197" s="212" t="s">
        <v>126</v>
      </c>
      <c r="B197" s="152"/>
      <c r="C197" s="153"/>
      <c r="D197" s="3"/>
      <c r="E197" s="204">
        <f t="shared" si="73"/>
        <v>0</v>
      </c>
      <c r="F197" s="2"/>
      <c r="G197" s="204">
        <f t="shared" si="74"/>
        <v>0</v>
      </c>
      <c r="H197" s="2"/>
      <c r="I197" s="204">
        <f t="shared" si="75"/>
        <v>0</v>
      </c>
      <c r="J197" s="2"/>
      <c r="K197" s="204">
        <f t="shared" si="76"/>
        <v>0</v>
      </c>
      <c r="L197" s="1">
        <f t="shared" si="77"/>
        <v>0</v>
      </c>
      <c r="M197" s="16"/>
      <c r="R197" s="125"/>
      <c r="S197" s="125"/>
    </row>
    <row r="198" spans="1:19" s="4" customFormat="1" ht="13.5" hidden="1" customHeight="1" x14ac:dyDescent="0.2">
      <c r="A198" s="212" t="s">
        <v>126</v>
      </c>
      <c r="B198" s="152"/>
      <c r="C198" s="153"/>
      <c r="D198" s="3"/>
      <c r="E198" s="204">
        <f t="shared" si="73"/>
        <v>0</v>
      </c>
      <c r="F198" s="2"/>
      <c r="G198" s="204">
        <f t="shared" si="74"/>
        <v>0</v>
      </c>
      <c r="H198" s="2"/>
      <c r="I198" s="204">
        <f t="shared" si="75"/>
        <v>0</v>
      </c>
      <c r="J198" s="2"/>
      <c r="K198" s="204">
        <f t="shared" si="76"/>
        <v>0</v>
      </c>
      <c r="L198" s="1">
        <f t="shared" si="77"/>
        <v>0</v>
      </c>
      <c r="M198" s="16"/>
      <c r="R198" s="125"/>
      <c r="S198" s="125"/>
    </row>
    <row r="199" spans="1:19" s="4" customFormat="1" ht="13.5" hidden="1" customHeight="1" x14ac:dyDescent="0.2">
      <c r="A199" s="212" t="s">
        <v>126</v>
      </c>
      <c r="B199" s="152"/>
      <c r="C199" s="153"/>
      <c r="D199" s="3"/>
      <c r="E199" s="204">
        <f t="shared" si="73"/>
        <v>0</v>
      </c>
      <c r="F199" s="2"/>
      <c r="G199" s="204">
        <f t="shared" si="74"/>
        <v>0</v>
      </c>
      <c r="H199" s="2"/>
      <c r="I199" s="204">
        <f t="shared" si="75"/>
        <v>0</v>
      </c>
      <c r="J199" s="2"/>
      <c r="K199" s="204">
        <f t="shared" si="76"/>
        <v>0</v>
      </c>
      <c r="L199" s="1">
        <f t="shared" si="77"/>
        <v>0</v>
      </c>
      <c r="M199" s="16"/>
      <c r="R199" s="125"/>
      <c r="S199" s="125"/>
    </row>
    <row r="200" spans="1:19" s="4" customFormat="1" ht="13.5" hidden="1" customHeight="1" x14ac:dyDescent="0.2">
      <c r="A200" s="212" t="s">
        <v>126</v>
      </c>
      <c r="B200" s="152"/>
      <c r="C200" s="153"/>
      <c r="D200" s="3"/>
      <c r="E200" s="204">
        <f t="shared" si="73"/>
        <v>0</v>
      </c>
      <c r="F200" s="2"/>
      <c r="G200" s="204">
        <f t="shared" si="74"/>
        <v>0</v>
      </c>
      <c r="H200" s="2"/>
      <c r="I200" s="204">
        <f t="shared" si="75"/>
        <v>0</v>
      </c>
      <c r="J200" s="2"/>
      <c r="K200" s="204">
        <f t="shared" si="76"/>
        <v>0</v>
      </c>
      <c r="L200" s="1">
        <f t="shared" si="77"/>
        <v>0</v>
      </c>
      <c r="M200" s="16"/>
      <c r="R200" s="125"/>
      <c r="S200" s="125"/>
    </row>
    <row r="201" spans="1:19" s="4" customFormat="1" ht="13.5" hidden="1" customHeight="1" x14ac:dyDescent="0.2">
      <c r="A201" s="212" t="s">
        <v>126</v>
      </c>
      <c r="B201" s="152"/>
      <c r="C201" s="153"/>
      <c r="D201" s="3"/>
      <c r="E201" s="204">
        <f t="shared" si="73"/>
        <v>0</v>
      </c>
      <c r="F201" s="2"/>
      <c r="G201" s="204">
        <f t="shared" si="74"/>
        <v>0</v>
      </c>
      <c r="H201" s="2"/>
      <c r="I201" s="204">
        <f t="shared" si="75"/>
        <v>0</v>
      </c>
      <c r="J201" s="2"/>
      <c r="K201" s="204">
        <f t="shared" si="76"/>
        <v>0</v>
      </c>
      <c r="L201" s="1">
        <f t="shared" si="77"/>
        <v>0</v>
      </c>
      <c r="M201" s="16"/>
      <c r="R201" s="125"/>
      <c r="S201" s="125"/>
    </row>
    <row r="202" spans="1:19" s="4" customFormat="1" ht="13.5" hidden="1" customHeight="1" x14ac:dyDescent="0.2">
      <c r="A202" s="212" t="s">
        <v>126</v>
      </c>
      <c r="B202" s="152"/>
      <c r="C202" s="153"/>
      <c r="D202" s="3"/>
      <c r="E202" s="204">
        <f t="shared" si="73"/>
        <v>0</v>
      </c>
      <c r="F202" s="2"/>
      <c r="G202" s="204">
        <f t="shared" si="74"/>
        <v>0</v>
      </c>
      <c r="H202" s="2"/>
      <c r="I202" s="204">
        <f t="shared" si="75"/>
        <v>0</v>
      </c>
      <c r="J202" s="2"/>
      <c r="K202" s="204">
        <f t="shared" si="76"/>
        <v>0</v>
      </c>
      <c r="L202" s="1">
        <f t="shared" si="77"/>
        <v>0</v>
      </c>
      <c r="M202" s="16"/>
      <c r="R202" s="125"/>
      <c r="S202" s="125"/>
    </row>
    <row r="203" spans="1:19" s="4" customFormat="1" ht="13.5" hidden="1" customHeight="1" x14ac:dyDescent="0.2">
      <c r="A203" s="212" t="s">
        <v>126</v>
      </c>
      <c r="B203" s="152"/>
      <c r="C203" s="153"/>
      <c r="D203" s="3"/>
      <c r="E203" s="204">
        <f t="shared" si="73"/>
        <v>0</v>
      </c>
      <c r="F203" s="2"/>
      <c r="G203" s="204">
        <f t="shared" si="74"/>
        <v>0</v>
      </c>
      <c r="H203" s="2"/>
      <c r="I203" s="204">
        <f t="shared" si="75"/>
        <v>0</v>
      </c>
      <c r="J203" s="2"/>
      <c r="K203" s="204">
        <f t="shared" si="76"/>
        <v>0</v>
      </c>
      <c r="L203" s="1">
        <f t="shared" si="77"/>
        <v>0</v>
      </c>
      <c r="M203" s="16"/>
      <c r="R203" s="125"/>
      <c r="S203" s="125"/>
    </row>
    <row r="204" spans="1:19" s="4" customFormat="1" ht="13.5" hidden="1" customHeight="1" x14ac:dyDescent="0.2">
      <c r="A204" s="212" t="s">
        <v>126</v>
      </c>
      <c r="B204" s="152"/>
      <c r="C204" s="153"/>
      <c r="D204" s="3"/>
      <c r="E204" s="204">
        <f t="shared" si="73"/>
        <v>0</v>
      </c>
      <c r="F204" s="2"/>
      <c r="G204" s="204">
        <f t="shared" si="74"/>
        <v>0</v>
      </c>
      <c r="H204" s="2"/>
      <c r="I204" s="204">
        <f t="shared" si="75"/>
        <v>0</v>
      </c>
      <c r="J204" s="2"/>
      <c r="K204" s="204">
        <f t="shared" si="76"/>
        <v>0</v>
      </c>
      <c r="L204" s="1">
        <f t="shared" si="77"/>
        <v>0</v>
      </c>
      <c r="M204" s="16"/>
      <c r="R204" s="125"/>
      <c r="S204" s="125"/>
    </row>
    <row r="205" spans="1:19" s="4" customFormat="1" ht="13.5" hidden="1" customHeight="1" x14ac:dyDescent="0.2">
      <c r="A205" s="212" t="s">
        <v>126</v>
      </c>
      <c r="B205" s="152"/>
      <c r="C205" s="153"/>
      <c r="D205" s="3"/>
      <c r="E205" s="204">
        <f t="shared" si="73"/>
        <v>0</v>
      </c>
      <c r="F205" s="2"/>
      <c r="G205" s="204">
        <f t="shared" si="74"/>
        <v>0</v>
      </c>
      <c r="H205" s="2"/>
      <c r="I205" s="204">
        <f t="shared" si="75"/>
        <v>0</v>
      </c>
      <c r="J205" s="2"/>
      <c r="K205" s="204">
        <f t="shared" si="76"/>
        <v>0</v>
      </c>
      <c r="L205" s="1">
        <f t="shared" si="77"/>
        <v>0</v>
      </c>
      <c r="M205" s="16"/>
      <c r="R205" s="125"/>
      <c r="S205" s="125"/>
    </row>
    <row r="206" spans="1:19" s="4" customFormat="1" x14ac:dyDescent="0.2">
      <c r="A206" s="212"/>
      <c r="B206" s="152"/>
      <c r="C206" s="153"/>
      <c r="D206" s="3"/>
      <c r="E206" s="249"/>
      <c r="F206" s="2"/>
      <c r="G206" s="204"/>
      <c r="H206" s="2"/>
      <c r="I206" s="204"/>
      <c r="J206" s="2"/>
      <c r="K206" s="204"/>
      <c r="L206" s="1"/>
      <c r="M206" s="16"/>
      <c r="R206" s="125"/>
      <c r="S206" s="125"/>
    </row>
    <row r="207" spans="1:19" s="4" customFormat="1" ht="25.5" x14ac:dyDescent="0.2">
      <c r="A207" s="258" t="s">
        <v>138</v>
      </c>
      <c r="B207" s="152"/>
      <c r="C207" s="153"/>
      <c r="D207" s="3"/>
      <c r="E207" s="249"/>
      <c r="F207" s="2"/>
      <c r="G207" s="204"/>
      <c r="H207" s="2"/>
      <c r="I207" s="204"/>
      <c r="J207" s="2"/>
      <c r="K207" s="204"/>
      <c r="L207" s="1"/>
      <c r="M207" s="16"/>
      <c r="R207" s="125"/>
      <c r="S207" s="125"/>
    </row>
    <row r="208" spans="1:19" s="4" customFormat="1" x14ac:dyDescent="0.2">
      <c r="A208" s="212" t="s">
        <v>114</v>
      </c>
      <c r="B208" s="152"/>
      <c r="C208" s="153"/>
      <c r="D208" s="3"/>
      <c r="E208" s="204">
        <f t="shared" ref="E208" si="78">B208*D208</f>
        <v>0</v>
      </c>
      <c r="F208" s="2"/>
      <c r="G208" s="204">
        <f t="shared" ref="G208" si="79">B208*F208</f>
        <v>0</v>
      </c>
      <c r="H208" s="2"/>
      <c r="I208" s="204">
        <f t="shared" ref="I208" si="80">B208*H208</f>
        <v>0</v>
      </c>
      <c r="J208" s="2"/>
      <c r="K208" s="204">
        <f t="shared" ref="K208" si="81">(E208*$J$6)+J208+I208+G208</f>
        <v>0</v>
      </c>
      <c r="L208" s="1">
        <f t="shared" ref="L208" si="82">K208</f>
        <v>0</v>
      </c>
      <c r="M208" s="16"/>
      <c r="R208" s="125"/>
      <c r="S208" s="125"/>
    </row>
    <row r="209" spans="1:19" s="4" customFormat="1" x14ac:dyDescent="0.2">
      <c r="A209" s="212" t="s">
        <v>126</v>
      </c>
      <c r="B209" s="152"/>
      <c r="C209" s="153"/>
      <c r="D209" s="3"/>
      <c r="E209" s="204">
        <f t="shared" ref="E209:E228" si="83">B209*D209</f>
        <v>0</v>
      </c>
      <c r="F209" s="2"/>
      <c r="G209" s="204">
        <f t="shared" ref="G209:G228" si="84">B209*F209</f>
        <v>0</v>
      </c>
      <c r="H209" s="2"/>
      <c r="I209" s="204">
        <f t="shared" ref="I209:I228" si="85">B209*H209</f>
        <v>0</v>
      </c>
      <c r="J209" s="2"/>
      <c r="K209" s="204">
        <f t="shared" ref="K209:K228" si="86">(E209*$J$6)+J209+I209+G209</f>
        <v>0</v>
      </c>
      <c r="L209" s="1">
        <f t="shared" ref="L209:L228" si="87">K209</f>
        <v>0</v>
      </c>
      <c r="M209" s="16"/>
      <c r="R209" s="125"/>
      <c r="S209" s="125"/>
    </row>
    <row r="210" spans="1:19" s="4" customFormat="1" x14ac:dyDescent="0.2">
      <c r="A210" s="212" t="s">
        <v>126</v>
      </c>
      <c r="B210" s="152"/>
      <c r="C210" s="153"/>
      <c r="D210" s="3"/>
      <c r="E210" s="204">
        <f t="shared" si="83"/>
        <v>0</v>
      </c>
      <c r="F210" s="2"/>
      <c r="G210" s="204">
        <f t="shared" si="84"/>
        <v>0</v>
      </c>
      <c r="H210" s="2"/>
      <c r="I210" s="204">
        <f t="shared" si="85"/>
        <v>0</v>
      </c>
      <c r="J210" s="2"/>
      <c r="K210" s="204">
        <f t="shared" si="86"/>
        <v>0</v>
      </c>
      <c r="L210" s="1">
        <f t="shared" si="87"/>
        <v>0</v>
      </c>
      <c r="M210" s="16"/>
      <c r="R210" s="125"/>
      <c r="S210" s="125"/>
    </row>
    <row r="211" spans="1:19" s="4" customFormat="1" x14ac:dyDescent="0.2">
      <c r="A211" s="212" t="s">
        <v>126</v>
      </c>
      <c r="B211" s="152"/>
      <c r="C211" s="153"/>
      <c r="D211" s="3"/>
      <c r="E211" s="204">
        <f t="shared" si="83"/>
        <v>0</v>
      </c>
      <c r="F211" s="2"/>
      <c r="G211" s="204">
        <f t="shared" si="84"/>
        <v>0</v>
      </c>
      <c r="H211" s="2"/>
      <c r="I211" s="204">
        <f t="shared" si="85"/>
        <v>0</v>
      </c>
      <c r="J211" s="2"/>
      <c r="K211" s="204">
        <f t="shared" si="86"/>
        <v>0</v>
      </c>
      <c r="L211" s="1">
        <f t="shared" si="87"/>
        <v>0</v>
      </c>
      <c r="M211" s="16"/>
      <c r="R211" s="125"/>
      <c r="S211" s="125"/>
    </row>
    <row r="212" spans="1:19" s="4" customFormat="1" x14ac:dyDescent="0.2">
      <c r="A212" s="212" t="s">
        <v>126</v>
      </c>
      <c r="B212" s="152"/>
      <c r="C212" s="153"/>
      <c r="D212" s="3"/>
      <c r="E212" s="204">
        <f t="shared" si="83"/>
        <v>0</v>
      </c>
      <c r="F212" s="2"/>
      <c r="G212" s="204">
        <f t="shared" si="84"/>
        <v>0</v>
      </c>
      <c r="H212" s="2"/>
      <c r="I212" s="204">
        <f t="shared" si="85"/>
        <v>0</v>
      </c>
      <c r="J212" s="2"/>
      <c r="K212" s="204">
        <f t="shared" si="86"/>
        <v>0</v>
      </c>
      <c r="L212" s="1">
        <f t="shared" si="87"/>
        <v>0</v>
      </c>
      <c r="M212" s="16"/>
      <c r="R212" s="125"/>
      <c r="S212" s="125"/>
    </row>
    <row r="213" spans="1:19" s="4" customFormat="1" ht="13.5" hidden="1" customHeight="1" x14ac:dyDescent="0.2">
      <c r="A213" s="212" t="s">
        <v>126</v>
      </c>
      <c r="B213" s="152"/>
      <c r="C213" s="153"/>
      <c r="D213" s="3"/>
      <c r="E213" s="204">
        <f t="shared" si="83"/>
        <v>0</v>
      </c>
      <c r="F213" s="2"/>
      <c r="G213" s="204">
        <f t="shared" si="84"/>
        <v>0</v>
      </c>
      <c r="H213" s="2"/>
      <c r="I213" s="204">
        <f t="shared" si="85"/>
        <v>0</v>
      </c>
      <c r="J213" s="2"/>
      <c r="K213" s="204">
        <f t="shared" si="86"/>
        <v>0</v>
      </c>
      <c r="L213" s="1">
        <f t="shared" si="87"/>
        <v>0</v>
      </c>
      <c r="M213" s="16"/>
      <c r="R213" s="125"/>
      <c r="S213" s="125"/>
    </row>
    <row r="214" spans="1:19" s="4" customFormat="1" ht="13.5" hidden="1" customHeight="1" x14ac:dyDescent="0.2">
      <c r="A214" s="212" t="s">
        <v>126</v>
      </c>
      <c r="B214" s="152"/>
      <c r="C214" s="153"/>
      <c r="D214" s="3"/>
      <c r="E214" s="204">
        <f t="shared" si="83"/>
        <v>0</v>
      </c>
      <c r="F214" s="2"/>
      <c r="G214" s="204">
        <f t="shared" si="84"/>
        <v>0</v>
      </c>
      <c r="H214" s="2"/>
      <c r="I214" s="204">
        <f t="shared" si="85"/>
        <v>0</v>
      </c>
      <c r="J214" s="2"/>
      <c r="K214" s="204">
        <f t="shared" si="86"/>
        <v>0</v>
      </c>
      <c r="L214" s="1">
        <f t="shared" si="87"/>
        <v>0</v>
      </c>
      <c r="M214" s="16"/>
      <c r="R214" s="125"/>
      <c r="S214" s="125"/>
    </row>
    <row r="215" spans="1:19" s="4" customFormat="1" ht="13.5" hidden="1" customHeight="1" x14ac:dyDescent="0.2">
      <c r="A215" s="212" t="s">
        <v>126</v>
      </c>
      <c r="B215" s="152"/>
      <c r="C215" s="153"/>
      <c r="D215" s="3"/>
      <c r="E215" s="204">
        <f t="shared" si="83"/>
        <v>0</v>
      </c>
      <c r="F215" s="2"/>
      <c r="G215" s="204">
        <f t="shared" si="84"/>
        <v>0</v>
      </c>
      <c r="H215" s="2"/>
      <c r="I215" s="204">
        <f t="shared" si="85"/>
        <v>0</v>
      </c>
      <c r="J215" s="2"/>
      <c r="K215" s="204">
        <f t="shared" si="86"/>
        <v>0</v>
      </c>
      <c r="L215" s="1">
        <f t="shared" si="87"/>
        <v>0</v>
      </c>
      <c r="M215" s="16"/>
      <c r="R215" s="125"/>
      <c r="S215" s="125"/>
    </row>
    <row r="216" spans="1:19" s="4" customFormat="1" ht="13.5" hidden="1" customHeight="1" x14ac:dyDescent="0.2">
      <c r="A216" s="212" t="s">
        <v>126</v>
      </c>
      <c r="B216" s="152"/>
      <c r="C216" s="153"/>
      <c r="D216" s="3"/>
      <c r="E216" s="204">
        <f t="shared" si="83"/>
        <v>0</v>
      </c>
      <c r="F216" s="2"/>
      <c r="G216" s="204">
        <f t="shared" si="84"/>
        <v>0</v>
      </c>
      <c r="H216" s="2"/>
      <c r="I216" s="204">
        <f t="shared" si="85"/>
        <v>0</v>
      </c>
      <c r="J216" s="2"/>
      <c r="K216" s="204">
        <f t="shared" si="86"/>
        <v>0</v>
      </c>
      <c r="L216" s="1">
        <f t="shared" si="87"/>
        <v>0</v>
      </c>
      <c r="M216" s="16"/>
      <c r="R216" s="125"/>
      <c r="S216" s="125"/>
    </row>
    <row r="217" spans="1:19" s="4" customFormat="1" ht="13.5" hidden="1" customHeight="1" x14ac:dyDescent="0.2">
      <c r="A217" s="212" t="s">
        <v>126</v>
      </c>
      <c r="B217" s="152"/>
      <c r="C217" s="153"/>
      <c r="D217" s="3"/>
      <c r="E217" s="204">
        <f t="shared" si="83"/>
        <v>0</v>
      </c>
      <c r="F217" s="2"/>
      <c r="G217" s="204">
        <f t="shared" si="84"/>
        <v>0</v>
      </c>
      <c r="H217" s="2"/>
      <c r="I217" s="204">
        <f t="shared" si="85"/>
        <v>0</v>
      </c>
      <c r="J217" s="2"/>
      <c r="K217" s="204">
        <f t="shared" si="86"/>
        <v>0</v>
      </c>
      <c r="L217" s="1">
        <f t="shared" si="87"/>
        <v>0</v>
      </c>
      <c r="M217" s="16"/>
      <c r="R217" s="125"/>
      <c r="S217" s="125"/>
    </row>
    <row r="218" spans="1:19" s="4" customFormat="1" ht="13.5" hidden="1" customHeight="1" x14ac:dyDescent="0.2">
      <c r="A218" s="212" t="s">
        <v>126</v>
      </c>
      <c r="B218" s="152"/>
      <c r="C218" s="153"/>
      <c r="D218" s="3"/>
      <c r="E218" s="204">
        <f t="shared" si="83"/>
        <v>0</v>
      </c>
      <c r="F218" s="2"/>
      <c r="G218" s="204">
        <f t="shared" si="84"/>
        <v>0</v>
      </c>
      <c r="H218" s="2"/>
      <c r="I218" s="204">
        <f t="shared" si="85"/>
        <v>0</v>
      </c>
      <c r="J218" s="2"/>
      <c r="K218" s="204">
        <f t="shared" si="86"/>
        <v>0</v>
      </c>
      <c r="L218" s="1">
        <f t="shared" si="87"/>
        <v>0</v>
      </c>
      <c r="M218" s="16"/>
      <c r="R218" s="125"/>
      <c r="S218" s="125"/>
    </row>
    <row r="219" spans="1:19" s="4" customFormat="1" ht="13.5" hidden="1" customHeight="1" x14ac:dyDescent="0.2">
      <c r="A219" s="212" t="s">
        <v>126</v>
      </c>
      <c r="B219" s="152"/>
      <c r="C219" s="153"/>
      <c r="D219" s="3"/>
      <c r="E219" s="204">
        <f t="shared" si="83"/>
        <v>0</v>
      </c>
      <c r="F219" s="2"/>
      <c r="G219" s="204">
        <f t="shared" si="84"/>
        <v>0</v>
      </c>
      <c r="H219" s="2"/>
      <c r="I219" s="204">
        <f t="shared" si="85"/>
        <v>0</v>
      </c>
      <c r="J219" s="2"/>
      <c r="K219" s="204">
        <f t="shared" si="86"/>
        <v>0</v>
      </c>
      <c r="L219" s="1">
        <f t="shared" si="87"/>
        <v>0</v>
      </c>
      <c r="M219" s="16"/>
      <c r="R219" s="125"/>
      <c r="S219" s="125"/>
    </row>
    <row r="220" spans="1:19" s="4" customFormat="1" ht="13.5" hidden="1" customHeight="1" x14ac:dyDescent="0.2">
      <c r="A220" s="212" t="s">
        <v>126</v>
      </c>
      <c r="B220" s="152"/>
      <c r="C220" s="153"/>
      <c r="D220" s="3"/>
      <c r="E220" s="204">
        <f t="shared" si="83"/>
        <v>0</v>
      </c>
      <c r="F220" s="2"/>
      <c r="G220" s="204">
        <f t="shared" si="84"/>
        <v>0</v>
      </c>
      <c r="H220" s="2"/>
      <c r="I220" s="204">
        <f t="shared" si="85"/>
        <v>0</v>
      </c>
      <c r="J220" s="2"/>
      <c r="K220" s="204">
        <f t="shared" si="86"/>
        <v>0</v>
      </c>
      <c r="L220" s="1">
        <f t="shared" si="87"/>
        <v>0</v>
      </c>
      <c r="M220" s="16"/>
      <c r="R220" s="125"/>
      <c r="S220" s="125"/>
    </row>
    <row r="221" spans="1:19" s="4" customFormat="1" ht="13.5" hidden="1" customHeight="1" x14ac:dyDescent="0.2">
      <c r="A221" s="212" t="s">
        <v>126</v>
      </c>
      <c r="B221" s="152"/>
      <c r="C221" s="153"/>
      <c r="D221" s="3"/>
      <c r="E221" s="204">
        <f t="shared" si="83"/>
        <v>0</v>
      </c>
      <c r="F221" s="2"/>
      <c r="G221" s="204">
        <f t="shared" si="84"/>
        <v>0</v>
      </c>
      <c r="H221" s="2"/>
      <c r="I221" s="204">
        <f t="shared" si="85"/>
        <v>0</v>
      </c>
      <c r="J221" s="2"/>
      <c r="K221" s="204">
        <f t="shared" si="86"/>
        <v>0</v>
      </c>
      <c r="L221" s="1">
        <f t="shared" si="87"/>
        <v>0</v>
      </c>
      <c r="M221" s="16"/>
      <c r="R221" s="125"/>
      <c r="S221" s="125"/>
    </row>
    <row r="222" spans="1:19" s="4" customFormat="1" ht="13.5" hidden="1" customHeight="1" x14ac:dyDescent="0.2">
      <c r="A222" s="212" t="s">
        <v>126</v>
      </c>
      <c r="B222" s="152"/>
      <c r="C222" s="153"/>
      <c r="D222" s="3"/>
      <c r="E222" s="204">
        <f t="shared" si="83"/>
        <v>0</v>
      </c>
      <c r="F222" s="2"/>
      <c r="G222" s="204">
        <f t="shared" si="84"/>
        <v>0</v>
      </c>
      <c r="H222" s="2"/>
      <c r="I222" s="204">
        <f t="shared" si="85"/>
        <v>0</v>
      </c>
      <c r="J222" s="2"/>
      <c r="K222" s="204">
        <f t="shared" si="86"/>
        <v>0</v>
      </c>
      <c r="L222" s="1">
        <f t="shared" si="87"/>
        <v>0</v>
      </c>
      <c r="M222" s="16"/>
      <c r="R222" s="125"/>
      <c r="S222" s="125"/>
    </row>
    <row r="223" spans="1:19" s="4" customFormat="1" ht="13.5" hidden="1" customHeight="1" x14ac:dyDescent="0.2">
      <c r="A223" s="212" t="s">
        <v>126</v>
      </c>
      <c r="B223" s="152"/>
      <c r="C223" s="153"/>
      <c r="D223" s="3"/>
      <c r="E223" s="204">
        <f t="shared" si="83"/>
        <v>0</v>
      </c>
      <c r="F223" s="2"/>
      <c r="G223" s="204">
        <f t="shared" si="84"/>
        <v>0</v>
      </c>
      <c r="H223" s="2"/>
      <c r="I223" s="204">
        <f t="shared" si="85"/>
        <v>0</v>
      </c>
      <c r="J223" s="2"/>
      <c r="K223" s="204">
        <f t="shared" si="86"/>
        <v>0</v>
      </c>
      <c r="L223" s="1">
        <f t="shared" si="87"/>
        <v>0</v>
      </c>
      <c r="M223" s="16"/>
      <c r="R223" s="125"/>
      <c r="S223" s="125"/>
    </row>
    <row r="224" spans="1:19" s="4" customFormat="1" ht="13.5" hidden="1" customHeight="1" x14ac:dyDescent="0.2">
      <c r="A224" s="212" t="s">
        <v>126</v>
      </c>
      <c r="B224" s="152"/>
      <c r="C224" s="153"/>
      <c r="D224" s="3"/>
      <c r="E224" s="204">
        <f t="shared" si="83"/>
        <v>0</v>
      </c>
      <c r="F224" s="2"/>
      <c r="G224" s="204">
        <f t="shared" si="84"/>
        <v>0</v>
      </c>
      <c r="H224" s="2"/>
      <c r="I224" s="204">
        <f t="shared" si="85"/>
        <v>0</v>
      </c>
      <c r="J224" s="2"/>
      <c r="K224" s="204">
        <f t="shared" si="86"/>
        <v>0</v>
      </c>
      <c r="L224" s="1">
        <f t="shared" si="87"/>
        <v>0</v>
      </c>
      <c r="M224" s="16"/>
      <c r="R224" s="125"/>
      <c r="S224" s="125"/>
    </row>
    <row r="225" spans="1:19" s="4" customFormat="1" ht="13.5" hidden="1" customHeight="1" x14ac:dyDescent="0.2">
      <c r="A225" s="212" t="s">
        <v>126</v>
      </c>
      <c r="B225" s="152"/>
      <c r="C225" s="153"/>
      <c r="D225" s="3"/>
      <c r="E225" s="204">
        <f t="shared" si="83"/>
        <v>0</v>
      </c>
      <c r="F225" s="2"/>
      <c r="G225" s="204">
        <f t="shared" si="84"/>
        <v>0</v>
      </c>
      <c r="H225" s="2"/>
      <c r="I225" s="204">
        <f t="shared" si="85"/>
        <v>0</v>
      </c>
      <c r="J225" s="2"/>
      <c r="K225" s="204">
        <f t="shared" si="86"/>
        <v>0</v>
      </c>
      <c r="L225" s="1">
        <f t="shared" si="87"/>
        <v>0</v>
      </c>
      <c r="M225" s="16"/>
      <c r="R225" s="125"/>
      <c r="S225" s="125"/>
    </row>
    <row r="226" spans="1:19" s="4" customFormat="1" ht="13.5" hidden="1" customHeight="1" x14ac:dyDescent="0.2">
      <c r="A226" s="212" t="s">
        <v>126</v>
      </c>
      <c r="B226" s="152"/>
      <c r="C226" s="153"/>
      <c r="D226" s="3"/>
      <c r="E226" s="204">
        <f t="shared" si="83"/>
        <v>0</v>
      </c>
      <c r="F226" s="2"/>
      <c r="G226" s="204">
        <f t="shared" si="84"/>
        <v>0</v>
      </c>
      <c r="H226" s="2"/>
      <c r="I226" s="204">
        <f t="shared" si="85"/>
        <v>0</v>
      </c>
      <c r="J226" s="2"/>
      <c r="K226" s="204">
        <f t="shared" si="86"/>
        <v>0</v>
      </c>
      <c r="L226" s="1">
        <f t="shared" si="87"/>
        <v>0</v>
      </c>
      <c r="M226" s="16"/>
      <c r="R226" s="125"/>
      <c r="S226" s="125"/>
    </row>
    <row r="227" spans="1:19" s="4" customFormat="1" ht="13.5" hidden="1" customHeight="1" x14ac:dyDescent="0.2">
      <c r="A227" s="212" t="s">
        <v>126</v>
      </c>
      <c r="B227" s="152"/>
      <c r="C227" s="153"/>
      <c r="D227" s="3"/>
      <c r="E227" s="204">
        <f t="shared" si="83"/>
        <v>0</v>
      </c>
      <c r="F227" s="2"/>
      <c r="G227" s="204">
        <f t="shared" si="84"/>
        <v>0</v>
      </c>
      <c r="H227" s="2"/>
      <c r="I227" s="204">
        <f t="shared" si="85"/>
        <v>0</v>
      </c>
      <c r="J227" s="2"/>
      <c r="K227" s="204">
        <f t="shared" si="86"/>
        <v>0</v>
      </c>
      <c r="L227" s="1">
        <f t="shared" si="87"/>
        <v>0</v>
      </c>
      <c r="M227" s="16"/>
      <c r="R227" s="125"/>
      <c r="S227" s="125"/>
    </row>
    <row r="228" spans="1:19" s="4" customFormat="1" ht="13.5" hidden="1" customHeight="1" x14ac:dyDescent="0.2">
      <c r="A228" s="212" t="s">
        <v>126</v>
      </c>
      <c r="B228" s="152"/>
      <c r="C228" s="153"/>
      <c r="D228" s="3"/>
      <c r="E228" s="204">
        <f t="shared" si="83"/>
        <v>0</v>
      </c>
      <c r="F228" s="2"/>
      <c r="G228" s="204">
        <f t="shared" si="84"/>
        <v>0</v>
      </c>
      <c r="H228" s="2"/>
      <c r="I228" s="204">
        <f t="shared" si="85"/>
        <v>0</v>
      </c>
      <c r="J228" s="2"/>
      <c r="K228" s="204">
        <f t="shared" si="86"/>
        <v>0</v>
      </c>
      <c r="L228" s="1">
        <f t="shared" si="87"/>
        <v>0</v>
      </c>
      <c r="M228" s="16"/>
      <c r="R228" s="125"/>
      <c r="S228" s="125"/>
    </row>
    <row r="229" spans="1:19" s="4" customFormat="1" x14ac:dyDescent="0.2">
      <c r="A229" s="212"/>
      <c r="B229" s="152"/>
      <c r="C229" s="153"/>
      <c r="D229" s="3"/>
      <c r="E229" s="204"/>
      <c r="F229" s="2"/>
      <c r="G229" s="204"/>
      <c r="H229" s="2"/>
      <c r="I229" s="204"/>
      <c r="J229" s="2"/>
      <c r="K229" s="204"/>
      <c r="L229" s="1"/>
      <c r="M229" s="16"/>
      <c r="R229" s="125"/>
      <c r="S229" s="125"/>
    </row>
    <row r="230" spans="1:19" s="4" customFormat="1" ht="25.5" x14ac:dyDescent="0.2">
      <c r="A230" s="258" t="s">
        <v>146</v>
      </c>
      <c r="B230" s="152"/>
      <c r="C230" s="153"/>
      <c r="D230" s="3"/>
      <c r="E230" s="249"/>
      <c r="F230" s="2"/>
      <c r="G230" s="204"/>
      <c r="H230" s="2"/>
      <c r="I230" s="204"/>
      <c r="J230" s="2"/>
      <c r="K230" s="204"/>
      <c r="L230" s="1"/>
      <c r="M230" s="16"/>
      <c r="R230" s="125"/>
      <c r="S230" s="125"/>
    </row>
    <row r="231" spans="1:19" s="4" customFormat="1" ht="38.25" x14ac:dyDescent="0.2">
      <c r="A231" s="212" t="s">
        <v>113</v>
      </c>
      <c r="B231" s="152"/>
      <c r="C231" s="153"/>
      <c r="D231" s="3"/>
      <c r="E231" s="204">
        <f t="shared" ref="E231" si="88">B231*D231</f>
        <v>0</v>
      </c>
      <c r="F231" s="2"/>
      <c r="G231" s="204">
        <f t="shared" ref="G231" si="89">B231*F231</f>
        <v>0</v>
      </c>
      <c r="H231" s="2"/>
      <c r="I231" s="204">
        <f t="shared" ref="I231" si="90">B231*H231</f>
        <v>0</v>
      </c>
      <c r="J231" s="2"/>
      <c r="K231" s="204">
        <f t="shared" ref="K231" si="91">(E231*$J$6)+J231+I231+G231</f>
        <v>0</v>
      </c>
      <c r="L231" s="1">
        <f t="shared" ref="L231" si="92">K231</f>
        <v>0</v>
      </c>
      <c r="M231" s="16"/>
      <c r="R231" s="125"/>
      <c r="S231" s="125"/>
    </row>
    <row r="232" spans="1:19" s="4" customFormat="1" x14ac:dyDescent="0.2">
      <c r="A232" s="212" t="s">
        <v>126</v>
      </c>
      <c r="B232" s="152"/>
      <c r="C232" s="153"/>
      <c r="D232" s="3"/>
      <c r="E232" s="204">
        <f t="shared" ref="E232:E251" si="93">B232*D232</f>
        <v>0</v>
      </c>
      <c r="F232" s="2"/>
      <c r="G232" s="204">
        <f t="shared" ref="G232:G251" si="94">B232*F232</f>
        <v>0</v>
      </c>
      <c r="H232" s="2"/>
      <c r="I232" s="204">
        <f t="shared" ref="I232:I251" si="95">B232*H232</f>
        <v>0</v>
      </c>
      <c r="J232" s="2"/>
      <c r="K232" s="204">
        <f t="shared" ref="K232:K251" si="96">(E232*$J$6)+J232+I232+G232</f>
        <v>0</v>
      </c>
      <c r="L232" s="1">
        <f t="shared" ref="L232:L251" si="97">K232</f>
        <v>0</v>
      </c>
      <c r="M232" s="16"/>
      <c r="R232" s="125"/>
      <c r="S232" s="125"/>
    </row>
    <row r="233" spans="1:19" s="4" customFormat="1" x14ac:dyDescent="0.2">
      <c r="A233" s="212" t="s">
        <v>126</v>
      </c>
      <c r="B233" s="152"/>
      <c r="C233" s="153"/>
      <c r="D233" s="3"/>
      <c r="E233" s="204">
        <f t="shared" si="93"/>
        <v>0</v>
      </c>
      <c r="F233" s="2"/>
      <c r="G233" s="204">
        <f t="shared" si="94"/>
        <v>0</v>
      </c>
      <c r="H233" s="2"/>
      <c r="I233" s="204">
        <f t="shared" si="95"/>
        <v>0</v>
      </c>
      <c r="J233" s="2"/>
      <c r="K233" s="204">
        <f t="shared" si="96"/>
        <v>0</v>
      </c>
      <c r="L233" s="1">
        <f t="shared" si="97"/>
        <v>0</v>
      </c>
      <c r="M233" s="16"/>
      <c r="R233" s="125"/>
      <c r="S233" s="125"/>
    </row>
    <row r="234" spans="1:19" s="4" customFormat="1" x14ac:dyDescent="0.2">
      <c r="A234" s="212" t="s">
        <v>126</v>
      </c>
      <c r="B234" s="152"/>
      <c r="C234" s="153"/>
      <c r="D234" s="3"/>
      <c r="E234" s="204">
        <f t="shared" si="93"/>
        <v>0</v>
      </c>
      <c r="F234" s="2"/>
      <c r="G234" s="204">
        <f t="shared" si="94"/>
        <v>0</v>
      </c>
      <c r="H234" s="2"/>
      <c r="I234" s="204">
        <f t="shared" si="95"/>
        <v>0</v>
      </c>
      <c r="J234" s="2"/>
      <c r="K234" s="204">
        <f t="shared" si="96"/>
        <v>0</v>
      </c>
      <c r="L234" s="1">
        <f t="shared" si="97"/>
        <v>0</v>
      </c>
      <c r="M234" s="16"/>
      <c r="R234" s="125"/>
      <c r="S234" s="125"/>
    </row>
    <row r="235" spans="1:19" s="4" customFormat="1" x14ac:dyDescent="0.2">
      <c r="A235" s="212" t="s">
        <v>126</v>
      </c>
      <c r="B235" s="152"/>
      <c r="C235" s="153"/>
      <c r="D235" s="3"/>
      <c r="E235" s="204">
        <f t="shared" si="93"/>
        <v>0</v>
      </c>
      <c r="F235" s="2"/>
      <c r="G235" s="204">
        <f t="shared" si="94"/>
        <v>0</v>
      </c>
      <c r="H235" s="2"/>
      <c r="I235" s="204">
        <f t="shared" si="95"/>
        <v>0</v>
      </c>
      <c r="J235" s="2"/>
      <c r="K235" s="204">
        <f t="shared" si="96"/>
        <v>0</v>
      </c>
      <c r="L235" s="1">
        <f t="shared" si="97"/>
        <v>0</v>
      </c>
      <c r="M235" s="16"/>
      <c r="R235" s="125"/>
      <c r="S235" s="125"/>
    </row>
    <row r="236" spans="1:19" s="4" customFormat="1" ht="13.5" hidden="1" customHeight="1" x14ac:dyDescent="0.2">
      <c r="A236" s="212" t="s">
        <v>126</v>
      </c>
      <c r="B236" s="152"/>
      <c r="C236" s="153"/>
      <c r="D236" s="3"/>
      <c r="E236" s="204">
        <f t="shared" si="93"/>
        <v>0</v>
      </c>
      <c r="F236" s="2"/>
      <c r="G236" s="204">
        <f t="shared" si="94"/>
        <v>0</v>
      </c>
      <c r="H236" s="2"/>
      <c r="I236" s="204">
        <f t="shared" si="95"/>
        <v>0</v>
      </c>
      <c r="J236" s="2"/>
      <c r="K236" s="204">
        <f t="shared" si="96"/>
        <v>0</v>
      </c>
      <c r="L236" s="1">
        <f t="shared" si="97"/>
        <v>0</v>
      </c>
      <c r="M236" s="16"/>
      <c r="R236" s="125"/>
      <c r="S236" s="125"/>
    </row>
    <row r="237" spans="1:19" s="4" customFormat="1" ht="13.5" hidden="1" customHeight="1" x14ac:dyDescent="0.2">
      <c r="A237" s="212" t="s">
        <v>126</v>
      </c>
      <c r="B237" s="152"/>
      <c r="C237" s="153"/>
      <c r="D237" s="3"/>
      <c r="E237" s="204">
        <f t="shared" si="93"/>
        <v>0</v>
      </c>
      <c r="F237" s="2"/>
      <c r="G237" s="204">
        <f t="shared" si="94"/>
        <v>0</v>
      </c>
      <c r="H237" s="2"/>
      <c r="I237" s="204">
        <f t="shared" si="95"/>
        <v>0</v>
      </c>
      <c r="J237" s="2"/>
      <c r="K237" s="204">
        <f t="shared" si="96"/>
        <v>0</v>
      </c>
      <c r="L237" s="1">
        <f t="shared" si="97"/>
        <v>0</v>
      </c>
      <c r="M237" s="16"/>
      <c r="R237" s="125"/>
      <c r="S237" s="125"/>
    </row>
    <row r="238" spans="1:19" s="4" customFormat="1" ht="13.5" hidden="1" customHeight="1" x14ac:dyDescent="0.2">
      <c r="A238" s="212" t="s">
        <v>126</v>
      </c>
      <c r="B238" s="152"/>
      <c r="C238" s="153"/>
      <c r="D238" s="3"/>
      <c r="E238" s="204">
        <f t="shared" si="93"/>
        <v>0</v>
      </c>
      <c r="F238" s="2"/>
      <c r="G238" s="204">
        <f t="shared" si="94"/>
        <v>0</v>
      </c>
      <c r="H238" s="2"/>
      <c r="I238" s="204">
        <f t="shared" si="95"/>
        <v>0</v>
      </c>
      <c r="J238" s="2"/>
      <c r="K238" s="204">
        <f t="shared" si="96"/>
        <v>0</v>
      </c>
      <c r="L238" s="1">
        <f t="shared" si="97"/>
        <v>0</v>
      </c>
      <c r="M238" s="16"/>
      <c r="R238" s="125"/>
      <c r="S238" s="125"/>
    </row>
    <row r="239" spans="1:19" s="4" customFormat="1" ht="13.5" hidden="1" customHeight="1" x14ac:dyDescent="0.2">
      <c r="A239" s="212" t="s">
        <v>126</v>
      </c>
      <c r="B239" s="152"/>
      <c r="C239" s="153"/>
      <c r="D239" s="3"/>
      <c r="E239" s="204">
        <f t="shared" si="93"/>
        <v>0</v>
      </c>
      <c r="F239" s="2"/>
      <c r="G239" s="204">
        <f t="shared" si="94"/>
        <v>0</v>
      </c>
      <c r="H239" s="2"/>
      <c r="I239" s="204">
        <f t="shared" si="95"/>
        <v>0</v>
      </c>
      <c r="J239" s="2"/>
      <c r="K239" s="204">
        <f t="shared" si="96"/>
        <v>0</v>
      </c>
      <c r="L239" s="1">
        <f t="shared" si="97"/>
        <v>0</v>
      </c>
      <c r="M239" s="16"/>
      <c r="R239" s="125"/>
      <c r="S239" s="125"/>
    </row>
    <row r="240" spans="1:19" s="4" customFormat="1" ht="13.5" hidden="1" customHeight="1" x14ac:dyDescent="0.2">
      <c r="A240" s="212" t="s">
        <v>126</v>
      </c>
      <c r="B240" s="152"/>
      <c r="C240" s="153"/>
      <c r="D240" s="3"/>
      <c r="E240" s="204">
        <f t="shared" si="93"/>
        <v>0</v>
      </c>
      <c r="F240" s="2"/>
      <c r="G240" s="204">
        <f t="shared" si="94"/>
        <v>0</v>
      </c>
      <c r="H240" s="2"/>
      <c r="I240" s="204">
        <f t="shared" si="95"/>
        <v>0</v>
      </c>
      <c r="J240" s="2"/>
      <c r="K240" s="204">
        <f t="shared" si="96"/>
        <v>0</v>
      </c>
      <c r="L240" s="1">
        <f t="shared" si="97"/>
        <v>0</v>
      </c>
      <c r="M240" s="16"/>
      <c r="R240" s="125"/>
      <c r="S240" s="125"/>
    </row>
    <row r="241" spans="1:19" s="4" customFormat="1" ht="13.5" hidden="1" customHeight="1" x14ac:dyDescent="0.2">
      <c r="A241" s="212" t="s">
        <v>126</v>
      </c>
      <c r="B241" s="152"/>
      <c r="C241" s="153"/>
      <c r="D241" s="3"/>
      <c r="E241" s="204">
        <f t="shared" si="93"/>
        <v>0</v>
      </c>
      <c r="F241" s="2"/>
      <c r="G241" s="204">
        <f t="shared" si="94"/>
        <v>0</v>
      </c>
      <c r="H241" s="2"/>
      <c r="I241" s="204">
        <f t="shared" si="95"/>
        <v>0</v>
      </c>
      <c r="J241" s="2"/>
      <c r="K241" s="204">
        <f t="shared" si="96"/>
        <v>0</v>
      </c>
      <c r="L241" s="1">
        <f t="shared" si="97"/>
        <v>0</v>
      </c>
      <c r="M241" s="16"/>
      <c r="R241" s="125"/>
      <c r="S241" s="125"/>
    </row>
    <row r="242" spans="1:19" s="4" customFormat="1" ht="13.5" hidden="1" customHeight="1" x14ac:dyDescent="0.2">
      <c r="A242" s="212" t="s">
        <v>126</v>
      </c>
      <c r="B242" s="152"/>
      <c r="C242" s="153"/>
      <c r="D242" s="3"/>
      <c r="E242" s="204">
        <f t="shared" si="93"/>
        <v>0</v>
      </c>
      <c r="F242" s="2"/>
      <c r="G242" s="204">
        <f t="shared" si="94"/>
        <v>0</v>
      </c>
      <c r="H242" s="2"/>
      <c r="I242" s="204">
        <f t="shared" si="95"/>
        <v>0</v>
      </c>
      <c r="J242" s="2"/>
      <c r="K242" s="204">
        <f t="shared" si="96"/>
        <v>0</v>
      </c>
      <c r="L242" s="1">
        <f t="shared" si="97"/>
        <v>0</v>
      </c>
      <c r="M242" s="16"/>
      <c r="R242" s="125"/>
      <c r="S242" s="125"/>
    </row>
    <row r="243" spans="1:19" s="4" customFormat="1" ht="13.5" hidden="1" customHeight="1" x14ac:dyDescent="0.2">
      <c r="A243" s="212" t="s">
        <v>126</v>
      </c>
      <c r="B243" s="152"/>
      <c r="C243" s="153"/>
      <c r="D243" s="3"/>
      <c r="E243" s="204">
        <f t="shared" si="93"/>
        <v>0</v>
      </c>
      <c r="F243" s="2"/>
      <c r="G243" s="204">
        <f t="shared" si="94"/>
        <v>0</v>
      </c>
      <c r="H243" s="2"/>
      <c r="I243" s="204">
        <f t="shared" si="95"/>
        <v>0</v>
      </c>
      <c r="J243" s="2"/>
      <c r="K243" s="204">
        <f t="shared" si="96"/>
        <v>0</v>
      </c>
      <c r="L243" s="1">
        <f t="shared" si="97"/>
        <v>0</v>
      </c>
      <c r="M243" s="16"/>
      <c r="R243" s="125"/>
      <c r="S243" s="125"/>
    </row>
    <row r="244" spans="1:19" s="4" customFormat="1" ht="13.5" hidden="1" customHeight="1" x14ac:dyDescent="0.2">
      <c r="A244" s="212" t="s">
        <v>126</v>
      </c>
      <c r="B244" s="152"/>
      <c r="C244" s="153"/>
      <c r="D244" s="3"/>
      <c r="E244" s="204">
        <f t="shared" si="93"/>
        <v>0</v>
      </c>
      <c r="F244" s="2"/>
      <c r="G244" s="204">
        <f t="shared" si="94"/>
        <v>0</v>
      </c>
      <c r="H244" s="2"/>
      <c r="I244" s="204">
        <f t="shared" si="95"/>
        <v>0</v>
      </c>
      <c r="J244" s="2"/>
      <c r="K244" s="204">
        <f t="shared" si="96"/>
        <v>0</v>
      </c>
      <c r="L244" s="1">
        <f t="shared" si="97"/>
        <v>0</v>
      </c>
      <c r="M244" s="16"/>
      <c r="R244" s="125"/>
      <c r="S244" s="125"/>
    </row>
    <row r="245" spans="1:19" s="4" customFormat="1" ht="13.5" hidden="1" customHeight="1" x14ac:dyDescent="0.2">
      <c r="A245" s="212" t="s">
        <v>126</v>
      </c>
      <c r="B245" s="152"/>
      <c r="C245" s="153"/>
      <c r="D245" s="3"/>
      <c r="E245" s="204">
        <f t="shared" si="93"/>
        <v>0</v>
      </c>
      <c r="F245" s="2"/>
      <c r="G245" s="204">
        <f t="shared" si="94"/>
        <v>0</v>
      </c>
      <c r="H245" s="2"/>
      <c r="I245" s="204">
        <f t="shared" si="95"/>
        <v>0</v>
      </c>
      <c r="J245" s="2"/>
      <c r="K245" s="204">
        <f t="shared" si="96"/>
        <v>0</v>
      </c>
      <c r="L245" s="1">
        <f t="shared" si="97"/>
        <v>0</v>
      </c>
      <c r="M245" s="16"/>
      <c r="R245" s="125"/>
      <c r="S245" s="125"/>
    </row>
    <row r="246" spans="1:19" s="4" customFormat="1" ht="13.5" hidden="1" customHeight="1" x14ac:dyDescent="0.2">
      <c r="A246" s="212" t="s">
        <v>126</v>
      </c>
      <c r="B246" s="152"/>
      <c r="C246" s="153"/>
      <c r="D246" s="3"/>
      <c r="E246" s="204">
        <f t="shared" si="93"/>
        <v>0</v>
      </c>
      <c r="F246" s="2"/>
      <c r="G246" s="204">
        <f t="shared" si="94"/>
        <v>0</v>
      </c>
      <c r="H246" s="2"/>
      <c r="I246" s="204">
        <f t="shared" si="95"/>
        <v>0</v>
      </c>
      <c r="J246" s="2"/>
      <c r="K246" s="204">
        <f t="shared" si="96"/>
        <v>0</v>
      </c>
      <c r="L246" s="1">
        <f t="shared" si="97"/>
        <v>0</v>
      </c>
      <c r="M246" s="16"/>
      <c r="R246" s="125"/>
      <c r="S246" s="125"/>
    </row>
    <row r="247" spans="1:19" s="4" customFormat="1" ht="13.5" hidden="1" customHeight="1" x14ac:dyDescent="0.2">
      <c r="A247" s="212" t="s">
        <v>126</v>
      </c>
      <c r="B247" s="152"/>
      <c r="C247" s="153"/>
      <c r="D247" s="3"/>
      <c r="E247" s="204">
        <f t="shared" si="93"/>
        <v>0</v>
      </c>
      <c r="F247" s="2"/>
      <c r="G247" s="204">
        <f t="shared" si="94"/>
        <v>0</v>
      </c>
      <c r="H247" s="2"/>
      <c r="I247" s="204">
        <f t="shared" si="95"/>
        <v>0</v>
      </c>
      <c r="J247" s="2"/>
      <c r="K247" s="204">
        <f t="shared" si="96"/>
        <v>0</v>
      </c>
      <c r="L247" s="1">
        <f t="shared" si="97"/>
        <v>0</v>
      </c>
      <c r="M247" s="16"/>
      <c r="R247" s="125"/>
      <c r="S247" s="125"/>
    </row>
    <row r="248" spans="1:19" s="4" customFormat="1" ht="13.5" hidden="1" customHeight="1" x14ac:dyDescent="0.2">
      <c r="A248" s="212" t="s">
        <v>126</v>
      </c>
      <c r="B248" s="152"/>
      <c r="C248" s="153"/>
      <c r="D248" s="3"/>
      <c r="E248" s="204">
        <f t="shared" si="93"/>
        <v>0</v>
      </c>
      <c r="F248" s="2"/>
      <c r="G248" s="204">
        <f t="shared" si="94"/>
        <v>0</v>
      </c>
      <c r="H248" s="2"/>
      <c r="I248" s="204">
        <f t="shared" si="95"/>
        <v>0</v>
      </c>
      <c r="J248" s="2"/>
      <c r="K248" s="204">
        <f t="shared" si="96"/>
        <v>0</v>
      </c>
      <c r="L248" s="1">
        <f t="shared" si="97"/>
        <v>0</v>
      </c>
      <c r="M248" s="16"/>
      <c r="R248" s="125"/>
      <c r="S248" s="125"/>
    </row>
    <row r="249" spans="1:19" s="4" customFormat="1" ht="13.5" hidden="1" customHeight="1" x14ac:dyDescent="0.2">
      <c r="A249" s="212" t="s">
        <v>126</v>
      </c>
      <c r="B249" s="152"/>
      <c r="C249" s="153"/>
      <c r="D249" s="3"/>
      <c r="E249" s="204">
        <f t="shared" si="93"/>
        <v>0</v>
      </c>
      <c r="F249" s="2"/>
      <c r="G249" s="204">
        <f t="shared" si="94"/>
        <v>0</v>
      </c>
      <c r="H249" s="2"/>
      <c r="I249" s="204">
        <f t="shared" si="95"/>
        <v>0</v>
      </c>
      <c r="J249" s="2"/>
      <c r="K249" s="204">
        <f t="shared" si="96"/>
        <v>0</v>
      </c>
      <c r="L249" s="1">
        <f t="shared" si="97"/>
        <v>0</v>
      </c>
      <c r="M249" s="16"/>
      <c r="R249" s="125"/>
      <c r="S249" s="125"/>
    </row>
    <row r="250" spans="1:19" s="4" customFormat="1" ht="13.5" hidden="1" customHeight="1" x14ac:dyDescent="0.2">
      <c r="A250" s="212" t="s">
        <v>126</v>
      </c>
      <c r="B250" s="152"/>
      <c r="C250" s="153"/>
      <c r="D250" s="3"/>
      <c r="E250" s="204">
        <f t="shared" si="93"/>
        <v>0</v>
      </c>
      <c r="F250" s="2"/>
      <c r="G250" s="204">
        <f t="shared" si="94"/>
        <v>0</v>
      </c>
      <c r="H250" s="2"/>
      <c r="I250" s="204">
        <f t="shared" si="95"/>
        <v>0</v>
      </c>
      <c r="J250" s="2"/>
      <c r="K250" s="204">
        <f t="shared" si="96"/>
        <v>0</v>
      </c>
      <c r="L250" s="1">
        <f t="shared" si="97"/>
        <v>0</v>
      </c>
      <c r="M250" s="16"/>
      <c r="R250" s="125"/>
      <c r="S250" s="125"/>
    </row>
    <row r="251" spans="1:19" s="4" customFormat="1" ht="13.5" hidden="1" customHeight="1" x14ac:dyDescent="0.2">
      <c r="A251" s="212" t="s">
        <v>126</v>
      </c>
      <c r="B251" s="152"/>
      <c r="C251" s="153"/>
      <c r="D251" s="3"/>
      <c r="E251" s="204">
        <f t="shared" si="93"/>
        <v>0</v>
      </c>
      <c r="F251" s="2"/>
      <c r="G251" s="204">
        <f t="shared" si="94"/>
        <v>0</v>
      </c>
      <c r="H251" s="2"/>
      <c r="I251" s="204">
        <f t="shared" si="95"/>
        <v>0</v>
      </c>
      <c r="J251" s="2"/>
      <c r="K251" s="204">
        <f t="shared" si="96"/>
        <v>0</v>
      </c>
      <c r="L251" s="1">
        <f t="shared" si="97"/>
        <v>0</v>
      </c>
      <c r="M251" s="16"/>
      <c r="R251" s="125"/>
      <c r="S251" s="125"/>
    </row>
    <row r="252" spans="1:19" s="4" customFormat="1" x14ac:dyDescent="0.2">
      <c r="A252" s="212"/>
      <c r="B252" s="152"/>
      <c r="C252" s="153"/>
      <c r="D252" s="3"/>
      <c r="E252" s="249"/>
      <c r="F252" s="2"/>
      <c r="G252" s="204"/>
      <c r="H252" s="2"/>
      <c r="I252" s="204"/>
      <c r="J252" s="2"/>
      <c r="K252" s="204"/>
      <c r="L252" s="1"/>
      <c r="M252" s="16"/>
      <c r="R252" s="125"/>
      <c r="S252" s="125"/>
    </row>
    <row r="253" spans="1:19" s="4" customFormat="1" ht="25.5" x14ac:dyDescent="0.2">
      <c r="A253" s="258" t="s">
        <v>139</v>
      </c>
      <c r="B253" s="152"/>
      <c r="C253" s="153"/>
      <c r="D253" s="3"/>
      <c r="E253" s="249"/>
      <c r="F253" s="2"/>
      <c r="G253" s="204"/>
      <c r="H253" s="2"/>
      <c r="I253" s="204"/>
      <c r="J253" s="2"/>
      <c r="K253" s="204"/>
      <c r="L253" s="1"/>
      <c r="M253" s="16"/>
      <c r="R253" s="125"/>
      <c r="S253" s="125"/>
    </row>
    <row r="254" spans="1:19" s="4" customFormat="1" ht="38.25" x14ac:dyDescent="0.2">
      <c r="A254" s="212" t="s">
        <v>112</v>
      </c>
      <c r="B254" s="152"/>
      <c r="C254" s="153"/>
      <c r="D254" s="3"/>
      <c r="E254" s="204">
        <f t="shared" ref="E254" si="98">B254*D254</f>
        <v>0</v>
      </c>
      <c r="F254" s="2"/>
      <c r="G254" s="204">
        <f t="shared" ref="G254" si="99">B254*F254</f>
        <v>0</v>
      </c>
      <c r="H254" s="2"/>
      <c r="I254" s="204">
        <f t="shared" ref="I254" si="100">B254*H254</f>
        <v>0</v>
      </c>
      <c r="J254" s="2"/>
      <c r="K254" s="204">
        <f t="shared" ref="K254" si="101">(E254*$J$6)+J254+I254+G254</f>
        <v>0</v>
      </c>
      <c r="L254" s="1">
        <f t="shared" ref="L254" si="102">K254</f>
        <v>0</v>
      </c>
      <c r="M254" s="16"/>
      <c r="R254" s="125"/>
      <c r="S254" s="125"/>
    </row>
    <row r="255" spans="1:19" s="4" customFormat="1" x14ac:dyDescent="0.2">
      <c r="A255" s="212" t="s">
        <v>126</v>
      </c>
      <c r="B255" s="152"/>
      <c r="C255" s="153"/>
      <c r="D255" s="3"/>
      <c r="E255" s="204">
        <f t="shared" ref="E255:E274" si="103">B255*D255</f>
        <v>0</v>
      </c>
      <c r="F255" s="2"/>
      <c r="G255" s="204">
        <f t="shared" ref="G255:G274" si="104">B255*F255</f>
        <v>0</v>
      </c>
      <c r="H255" s="2"/>
      <c r="I255" s="204">
        <f t="shared" ref="I255:I274" si="105">B255*H255</f>
        <v>0</v>
      </c>
      <c r="J255" s="2"/>
      <c r="K255" s="204">
        <f t="shared" ref="K255:K274" si="106">(E255*$J$6)+J255+I255+G255</f>
        <v>0</v>
      </c>
      <c r="L255" s="1">
        <f t="shared" ref="L255:L274" si="107">K255</f>
        <v>0</v>
      </c>
      <c r="M255" s="16"/>
      <c r="R255" s="125"/>
      <c r="S255" s="125"/>
    </row>
    <row r="256" spans="1:19" s="4" customFormat="1" x14ac:dyDescent="0.2">
      <c r="A256" s="212" t="s">
        <v>126</v>
      </c>
      <c r="B256" s="152"/>
      <c r="C256" s="153"/>
      <c r="D256" s="3"/>
      <c r="E256" s="204">
        <f t="shared" si="103"/>
        <v>0</v>
      </c>
      <c r="F256" s="2"/>
      <c r="G256" s="204">
        <f t="shared" si="104"/>
        <v>0</v>
      </c>
      <c r="H256" s="2"/>
      <c r="I256" s="204">
        <f t="shared" si="105"/>
        <v>0</v>
      </c>
      <c r="J256" s="2"/>
      <c r="K256" s="204">
        <f t="shared" si="106"/>
        <v>0</v>
      </c>
      <c r="L256" s="1">
        <f t="shared" si="107"/>
        <v>0</v>
      </c>
      <c r="M256" s="16"/>
      <c r="R256" s="125"/>
      <c r="S256" s="125"/>
    </row>
    <row r="257" spans="1:19" s="4" customFormat="1" x14ac:dyDescent="0.2">
      <c r="A257" s="212" t="s">
        <v>126</v>
      </c>
      <c r="B257" s="152"/>
      <c r="C257" s="153"/>
      <c r="D257" s="3"/>
      <c r="E257" s="204">
        <f t="shared" si="103"/>
        <v>0</v>
      </c>
      <c r="F257" s="2"/>
      <c r="G257" s="204">
        <f t="shared" si="104"/>
        <v>0</v>
      </c>
      <c r="H257" s="2"/>
      <c r="I257" s="204">
        <f t="shared" si="105"/>
        <v>0</v>
      </c>
      <c r="J257" s="2"/>
      <c r="K257" s="204">
        <f t="shared" si="106"/>
        <v>0</v>
      </c>
      <c r="L257" s="1">
        <f t="shared" si="107"/>
        <v>0</v>
      </c>
      <c r="M257" s="16"/>
      <c r="R257" s="125"/>
      <c r="S257" s="125"/>
    </row>
    <row r="258" spans="1:19" s="4" customFormat="1" x14ac:dyDescent="0.2">
      <c r="A258" s="212" t="s">
        <v>126</v>
      </c>
      <c r="B258" s="152"/>
      <c r="C258" s="153"/>
      <c r="D258" s="3"/>
      <c r="E258" s="204">
        <f t="shared" si="103"/>
        <v>0</v>
      </c>
      <c r="F258" s="2"/>
      <c r="G258" s="204">
        <f t="shared" si="104"/>
        <v>0</v>
      </c>
      <c r="H258" s="2"/>
      <c r="I258" s="204">
        <f t="shared" si="105"/>
        <v>0</v>
      </c>
      <c r="J258" s="2"/>
      <c r="K258" s="204">
        <f t="shared" si="106"/>
        <v>0</v>
      </c>
      <c r="L258" s="1">
        <f t="shared" si="107"/>
        <v>0</v>
      </c>
      <c r="M258" s="16"/>
      <c r="R258" s="125"/>
      <c r="S258" s="125"/>
    </row>
    <row r="259" spans="1:19" s="4" customFormat="1" ht="13.5" hidden="1" customHeight="1" x14ac:dyDescent="0.2">
      <c r="A259" s="212" t="s">
        <v>126</v>
      </c>
      <c r="B259" s="152"/>
      <c r="C259" s="153"/>
      <c r="D259" s="3"/>
      <c r="E259" s="204">
        <f t="shared" si="103"/>
        <v>0</v>
      </c>
      <c r="F259" s="2"/>
      <c r="G259" s="204">
        <f t="shared" si="104"/>
        <v>0</v>
      </c>
      <c r="H259" s="2"/>
      <c r="I259" s="204">
        <f t="shared" si="105"/>
        <v>0</v>
      </c>
      <c r="J259" s="2"/>
      <c r="K259" s="204">
        <f t="shared" si="106"/>
        <v>0</v>
      </c>
      <c r="L259" s="1">
        <f t="shared" si="107"/>
        <v>0</v>
      </c>
      <c r="M259" s="16"/>
      <c r="R259" s="125"/>
      <c r="S259" s="125"/>
    </row>
    <row r="260" spans="1:19" s="4" customFormat="1" ht="13.5" hidden="1" customHeight="1" x14ac:dyDescent="0.2">
      <c r="A260" s="212" t="s">
        <v>126</v>
      </c>
      <c r="B260" s="152"/>
      <c r="C260" s="153"/>
      <c r="D260" s="3"/>
      <c r="E260" s="204">
        <f t="shared" si="103"/>
        <v>0</v>
      </c>
      <c r="F260" s="2"/>
      <c r="G260" s="204">
        <f t="shared" si="104"/>
        <v>0</v>
      </c>
      <c r="H260" s="2"/>
      <c r="I260" s="204">
        <f t="shared" si="105"/>
        <v>0</v>
      </c>
      <c r="J260" s="2"/>
      <c r="K260" s="204">
        <f t="shared" si="106"/>
        <v>0</v>
      </c>
      <c r="L260" s="1">
        <f t="shared" si="107"/>
        <v>0</v>
      </c>
      <c r="M260" s="16"/>
      <c r="R260" s="125"/>
      <c r="S260" s="125"/>
    </row>
    <row r="261" spans="1:19" s="4" customFormat="1" ht="13.5" hidden="1" customHeight="1" x14ac:dyDescent="0.2">
      <c r="A261" s="212" t="s">
        <v>126</v>
      </c>
      <c r="B261" s="152"/>
      <c r="C261" s="153"/>
      <c r="D261" s="3"/>
      <c r="E261" s="204">
        <f t="shared" si="103"/>
        <v>0</v>
      </c>
      <c r="F261" s="2"/>
      <c r="G261" s="204">
        <f t="shared" si="104"/>
        <v>0</v>
      </c>
      <c r="H261" s="2"/>
      <c r="I261" s="204">
        <f t="shared" si="105"/>
        <v>0</v>
      </c>
      <c r="J261" s="2"/>
      <c r="K261" s="204">
        <f t="shared" si="106"/>
        <v>0</v>
      </c>
      <c r="L261" s="1">
        <f t="shared" si="107"/>
        <v>0</v>
      </c>
      <c r="M261" s="16"/>
      <c r="R261" s="125"/>
      <c r="S261" s="125"/>
    </row>
    <row r="262" spans="1:19" s="4" customFormat="1" ht="13.5" hidden="1" customHeight="1" x14ac:dyDescent="0.2">
      <c r="A262" s="212" t="s">
        <v>126</v>
      </c>
      <c r="B262" s="152"/>
      <c r="C262" s="153"/>
      <c r="D262" s="3"/>
      <c r="E262" s="204">
        <f t="shared" si="103"/>
        <v>0</v>
      </c>
      <c r="F262" s="2"/>
      <c r="G262" s="204">
        <f t="shared" si="104"/>
        <v>0</v>
      </c>
      <c r="H262" s="2"/>
      <c r="I262" s="204">
        <f t="shared" si="105"/>
        <v>0</v>
      </c>
      <c r="J262" s="2"/>
      <c r="K262" s="204">
        <f t="shared" si="106"/>
        <v>0</v>
      </c>
      <c r="L262" s="1">
        <f t="shared" si="107"/>
        <v>0</v>
      </c>
      <c r="M262" s="16"/>
      <c r="R262" s="125"/>
      <c r="S262" s="125"/>
    </row>
    <row r="263" spans="1:19" s="4" customFormat="1" ht="13.5" hidden="1" customHeight="1" x14ac:dyDescent="0.2">
      <c r="A263" s="212" t="s">
        <v>126</v>
      </c>
      <c r="B263" s="152"/>
      <c r="C263" s="153"/>
      <c r="D263" s="3"/>
      <c r="E263" s="204">
        <f t="shared" si="103"/>
        <v>0</v>
      </c>
      <c r="F263" s="2"/>
      <c r="G263" s="204">
        <f t="shared" si="104"/>
        <v>0</v>
      </c>
      <c r="H263" s="2"/>
      <c r="I263" s="204">
        <f t="shared" si="105"/>
        <v>0</v>
      </c>
      <c r="J263" s="2"/>
      <c r="K263" s="204">
        <f t="shared" si="106"/>
        <v>0</v>
      </c>
      <c r="L263" s="1">
        <f t="shared" si="107"/>
        <v>0</v>
      </c>
      <c r="M263" s="16"/>
      <c r="R263" s="125"/>
      <c r="S263" s="125"/>
    </row>
    <row r="264" spans="1:19" s="4" customFormat="1" ht="13.5" hidden="1" customHeight="1" x14ac:dyDescent="0.2">
      <c r="A264" s="212" t="s">
        <v>126</v>
      </c>
      <c r="B264" s="152"/>
      <c r="C264" s="153"/>
      <c r="D264" s="3"/>
      <c r="E264" s="204">
        <f t="shared" si="103"/>
        <v>0</v>
      </c>
      <c r="F264" s="2"/>
      <c r="G264" s="204">
        <f t="shared" si="104"/>
        <v>0</v>
      </c>
      <c r="H264" s="2"/>
      <c r="I264" s="204">
        <f t="shared" si="105"/>
        <v>0</v>
      </c>
      <c r="J264" s="2"/>
      <c r="K264" s="204">
        <f t="shared" si="106"/>
        <v>0</v>
      </c>
      <c r="L264" s="1">
        <f t="shared" si="107"/>
        <v>0</v>
      </c>
      <c r="M264" s="16"/>
      <c r="R264" s="125"/>
      <c r="S264" s="125"/>
    </row>
    <row r="265" spans="1:19" s="4" customFormat="1" ht="13.5" hidden="1" customHeight="1" x14ac:dyDescent="0.2">
      <c r="A265" s="212" t="s">
        <v>126</v>
      </c>
      <c r="B265" s="152"/>
      <c r="C265" s="153"/>
      <c r="D265" s="3"/>
      <c r="E265" s="204">
        <f t="shared" si="103"/>
        <v>0</v>
      </c>
      <c r="F265" s="2"/>
      <c r="G265" s="204">
        <f t="shared" si="104"/>
        <v>0</v>
      </c>
      <c r="H265" s="2"/>
      <c r="I265" s="204">
        <f t="shared" si="105"/>
        <v>0</v>
      </c>
      <c r="J265" s="2"/>
      <c r="K265" s="204">
        <f t="shared" si="106"/>
        <v>0</v>
      </c>
      <c r="L265" s="1">
        <f t="shared" si="107"/>
        <v>0</v>
      </c>
      <c r="M265" s="16"/>
      <c r="R265" s="125"/>
      <c r="S265" s="125"/>
    </row>
    <row r="266" spans="1:19" s="4" customFormat="1" ht="13.5" hidden="1" customHeight="1" x14ac:dyDescent="0.2">
      <c r="A266" s="212" t="s">
        <v>126</v>
      </c>
      <c r="B266" s="152"/>
      <c r="C266" s="153"/>
      <c r="D266" s="3"/>
      <c r="E266" s="204">
        <f t="shared" si="103"/>
        <v>0</v>
      </c>
      <c r="F266" s="2"/>
      <c r="G266" s="204">
        <f t="shared" si="104"/>
        <v>0</v>
      </c>
      <c r="H266" s="2"/>
      <c r="I266" s="204">
        <f t="shared" si="105"/>
        <v>0</v>
      </c>
      <c r="J266" s="2"/>
      <c r="K266" s="204">
        <f t="shared" si="106"/>
        <v>0</v>
      </c>
      <c r="L266" s="1">
        <f t="shared" si="107"/>
        <v>0</v>
      </c>
      <c r="M266" s="16"/>
      <c r="R266" s="125"/>
      <c r="S266" s="125"/>
    </row>
    <row r="267" spans="1:19" s="4" customFormat="1" ht="13.5" hidden="1" customHeight="1" x14ac:dyDescent="0.2">
      <c r="A267" s="212" t="s">
        <v>126</v>
      </c>
      <c r="B267" s="152"/>
      <c r="C267" s="153"/>
      <c r="D267" s="3"/>
      <c r="E267" s="204">
        <f t="shared" si="103"/>
        <v>0</v>
      </c>
      <c r="F267" s="2"/>
      <c r="G267" s="204">
        <f t="shared" si="104"/>
        <v>0</v>
      </c>
      <c r="H267" s="2"/>
      <c r="I267" s="204">
        <f t="shared" si="105"/>
        <v>0</v>
      </c>
      <c r="J267" s="2"/>
      <c r="K267" s="204">
        <f t="shared" si="106"/>
        <v>0</v>
      </c>
      <c r="L267" s="1">
        <f t="shared" si="107"/>
        <v>0</v>
      </c>
      <c r="M267" s="16"/>
      <c r="R267" s="125"/>
      <c r="S267" s="125"/>
    </row>
    <row r="268" spans="1:19" s="4" customFormat="1" ht="13.5" hidden="1" customHeight="1" x14ac:dyDescent="0.2">
      <c r="A268" s="212" t="s">
        <v>126</v>
      </c>
      <c r="B268" s="152"/>
      <c r="C268" s="153"/>
      <c r="D268" s="3"/>
      <c r="E268" s="204">
        <f t="shared" si="103"/>
        <v>0</v>
      </c>
      <c r="F268" s="2"/>
      <c r="G268" s="204">
        <f t="shared" si="104"/>
        <v>0</v>
      </c>
      <c r="H268" s="2"/>
      <c r="I268" s="204">
        <f t="shared" si="105"/>
        <v>0</v>
      </c>
      <c r="J268" s="2"/>
      <c r="K268" s="204">
        <f t="shared" si="106"/>
        <v>0</v>
      </c>
      <c r="L268" s="1">
        <f t="shared" si="107"/>
        <v>0</v>
      </c>
      <c r="M268" s="16"/>
      <c r="R268" s="125"/>
      <c r="S268" s="125"/>
    </row>
    <row r="269" spans="1:19" s="4" customFormat="1" ht="13.5" hidden="1" customHeight="1" x14ac:dyDescent="0.2">
      <c r="A269" s="212" t="s">
        <v>126</v>
      </c>
      <c r="B269" s="152"/>
      <c r="C269" s="153"/>
      <c r="D269" s="3"/>
      <c r="E269" s="204">
        <f t="shared" si="103"/>
        <v>0</v>
      </c>
      <c r="F269" s="2"/>
      <c r="G269" s="204">
        <f t="shared" si="104"/>
        <v>0</v>
      </c>
      <c r="H269" s="2"/>
      <c r="I269" s="204">
        <f t="shared" si="105"/>
        <v>0</v>
      </c>
      <c r="J269" s="2"/>
      <c r="K269" s="204">
        <f t="shared" si="106"/>
        <v>0</v>
      </c>
      <c r="L269" s="1">
        <f t="shared" si="107"/>
        <v>0</v>
      </c>
      <c r="M269" s="16"/>
      <c r="R269" s="125"/>
      <c r="S269" s="125"/>
    </row>
    <row r="270" spans="1:19" s="4" customFormat="1" ht="13.5" hidden="1" customHeight="1" x14ac:dyDescent="0.2">
      <c r="A270" s="212" t="s">
        <v>126</v>
      </c>
      <c r="B270" s="152"/>
      <c r="C270" s="153"/>
      <c r="D270" s="3"/>
      <c r="E270" s="204">
        <f t="shared" si="103"/>
        <v>0</v>
      </c>
      <c r="F270" s="2"/>
      <c r="G270" s="204">
        <f t="shared" si="104"/>
        <v>0</v>
      </c>
      <c r="H270" s="2"/>
      <c r="I270" s="204">
        <f t="shared" si="105"/>
        <v>0</v>
      </c>
      <c r="J270" s="2"/>
      <c r="K270" s="204">
        <f t="shared" si="106"/>
        <v>0</v>
      </c>
      <c r="L270" s="1">
        <f t="shared" si="107"/>
        <v>0</v>
      </c>
      <c r="M270" s="16"/>
      <c r="R270" s="125"/>
      <c r="S270" s="125"/>
    </row>
    <row r="271" spans="1:19" s="4" customFormat="1" ht="13.5" hidden="1" customHeight="1" x14ac:dyDescent="0.2">
      <c r="A271" s="212" t="s">
        <v>126</v>
      </c>
      <c r="B271" s="152"/>
      <c r="C271" s="153"/>
      <c r="D271" s="3"/>
      <c r="E271" s="204">
        <f t="shared" si="103"/>
        <v>0</v>
      </c>
      <c r="F271" s="2"/>
      <c r="G271" s="204">
        <f t="shared" si="104"/>
        <v>0</v>
      </c>
      <c r="H271" s="2"/>
      <c r="I271" s="204">
        <f t="shared" si="105"/>
        <v>0</v>
      </c>
      <c r="J271" s="2"/>
      <c r="K271" s="204">
        <f t="shared" si="106"/>
        <v>0</v>
      </c>
      <c r="L271" s="1">
        <f t="shared" si="107"/>
        <v>0</v>
      </c>
      <c r="M271" s="16"/>
      <c r="R271" s="125"/>
      <c r="S271" s="125"/>
    </row>
    <row r="272" spans="1:19" s="4" customFormat="1" ht="13.5" hidden="1" customHeight="1" x14ac:dyDescent="0.2">
      <c r="A272" s="212" t="s">
        <v>126</v>
      </c>
      <c r="B272" s="152"/>
      <c r="C272" s="153"/>
      <c r="D272" s="3"/>
      <c r="E272" s="204">
        <f t="shared" si="103"/>
        <v>0</v>
      </c>
      <c r="F272" s="2"/>
      <c r="G272" s="204">
        <f t="shared" si="104"/>
        <v>0</v>
      </c>
      <c r="H272" s="2"/>
      <c r="I272" s="204">
        <f t="shared" si="105"/>
        <v>0</v>
      </c>
      <c r="J272" s="2"/>
      <c r="K272" s="204">
        <f t="shared" si="106"/>
        <v>0</v>
      </c>
      <c r="L272" s="1">
        <f t="shared" si="107"/>
        <v>0</v>
      </c>
      <c r="M272" s="16"/>
      <c r="R272" s="125"/>
      <c r="S272" s="125"/>
    </row>
    <row r="273" spans="1:19" s="4" customFormat="1" ht="13.5" hidden="1" customHeight="1" x14ac:dyDescent="0.2">
      <c r="A273" s="212" t="s">
        <v>126</v>
      </c>
      <c r="B273" s="152"/>
      <c r="C273" s="153"/>
      <c r="D273" s="3"/>
      <c r="E273" s="204">
        <f t="shared" si="103"/>
        <v>0</v>
      </c>
      <c r="F273" s="2"/>
      <c r="G273" s="204">
        <f t="shared" si="104"/>
        <v>0</v>
      </c>
      <c r="H273" s="2"/>
      <c r="I273" s="204">
        <f t="shared" si="105"/>
        <v>0</v>
      </c>
      <c r="J273" s="2"/>
      <c r="K273" s="204">
        <f t="shared" si="106"/>
        <v>0</v>
      </c>
      <c r="L273" s="1">
        <f t="shared" si="107"/>
        <v>0</v>
      </c>
      <c r="M273" s="16"/>
      <c r="R273" s="125"/>
      <c r="S273" s="125"/>
    </row>
    <row r="274" spans="1:19" s="4" customFormat="1" ht="13.5" hidden="1" customHeight="1" x14ac:dyDescent="0.2">
      <c r="A274" s="212" t="s">
        <v>126</v>
      </c>
      <c r="B274" s="152"/>
      <c r="C274" s="153"/>
      <c r="D274" s="3"/>
      <c r="E274" s="204">
        <f t="shared" si="103"/>
        <v>0</v>
      </c>
      <c r="F274" s="2"/>
      <c r="G274" s="204">
        <f t="shared" si="104"/>
        <v>0</v>
      </c>
      <c r="H274" s="2"/>
      <c r="I274" s="204">
        <f t="shared" si="105"/>
        <v>0</v>
      </c>
      <c r="J274" s="2"/>
      <c r="K274" s="204">
        <f t="shared" si="106"/>
        <v>0</v>
      </c>
      <c r="L274" s="1">
        <f t="shared" si="107"/>
        <v>0</v>
      </c>
      <c r="M274" s="16"/>
      <c r="R274" s="125"/>
      <c r="S274" s="125"/>
    </row>
    <row r="275" spans="1:19" s="4" customFormat="1" x14ac:dyDescent="0.2">
      <c r="A275" s="212"/>
      <c r="B275" s="152"/>
      <c r="C275" s="153"/>
      <c r="D275" s="3"/>
      <c r="E275" s="249"/>
      <c r="F275" s="2"/>
      <c r="G275" s="204"/>
      <c r="H275" s="2"/>
      <c r="I275" s="204"/>
      <c r="J275" s="2"/>
      <c r="K275" s="204"/>
      <c r="L275" s="1"/>
      <c r="M275" s="16"/>
      <c r="R275" s="125"/>
      <c r="S275" s="125"/>
    </row>
    <row r="276" spans="1:19" s="4" customFormat="1" ht="25.5" x14ac:dyDescent="0.2">
      <c r="A276" s="258" t="s">
        <v>140</v>
      </c>
      <c r="B276" s="152"/>
      <c r="C276" s="153"/>
      <c r="D276" s="3"/>
      <c r="E276" s="249" t="s">
        <v>23</v>
      </c>
      <c r="F276" s="2"/>
      <c r="G276" s="204" t="s">
        <v>23</v>
      </c>
      <c r="H276" s="2" t="s">
        <v>23</v>
      </c>
      <c r="I276" s="204" t="s">
        <v>23</v>
      </c>
      <c r="J276" s="2" t="s">
        <v>23</v>
      </c>
      <c r="K276" s="204" t="s">
        <v>23</v>
      </c>
      <c r="L276" s="1"/>
      <c r="M276" s="16"/>
      <c r="R276" s="125"/>
      <c r="S276" s="125"/>
    </row>
    <row r="277" spans="1:19" s="4" customFormat="1" ht="51" x14ac:dyDescent="0.2">
      <c r="A277" s="212" t="s">
        <v>115</v>
      </c>
      <c r="B277" s="152"/>
      <c r="C277" s="153"/>
      <c r="D277" s="3"/>
      <c r="E277" s="204">
        <f t="shared" ref="E277" si="108">B277*D277</f>
        <v>0</v>
      </c>
      <c r="F277" s="2"/>
      <c r="G277" s="204">
        <f t="shared" ref="G277" si="109">B277*F277</f>
        <v>0</v>
      </c>
      <c r="H277" s="2"/>
      <c r="I277" s="204">
        <f t="shared" ref="I277" si="110">B277*H277</f>
        <v>0</v>
      </c>
      <c r="J277" s="2"/>
      <c r="K277" s="204">
        <f t="shared" ref="K277" si="111">(E277*$J$6)+J277+I277+G277</f>
        <v>0</v>
      </c>
      <c r="L277" s="1">
        <f t="shared" ref="L277" si="112">K277</f>
        <v>0</v>
      </c>
      <c r="M277" s="16"/>
      <c r="R277" s="125"/>
      <c r="S277" s="125"/>
    </row>
    <row r="278" spans="1:19" s="4" customFormat="1" x14ac:dyDescent="0.2">
      <c r="A278" s="212" t="s">
        <v>126</v>
      </c>
      <c r="B278" s="152"/>
      <c r="C278" s="153"/>
      <c r="D278" s="3"/>
      <c r="E278" s="204">
        <f t="shared" ref="E278:E297" si="113">B278*D278</f>
        <v>0</v>
      </c>
      <c r="F278" s="2"/>
      <c r="G278" s="204">
        <f t="shared" ref="G278:G297" si="114">B278*F278</f>
        <v>0</v>
      </c>
      <c r="H278" s="2"/>
      <c r="I278" s="204">
        <f t="shared" ref="I278:I297" si="115">B278*H278</f>
        <v>0</v>
      </c>
      <c r="J278" s="2"/>
      <c r="K278" s="204">
        <f t="shared" ref="K278:K297" si="116">(E278*$J$6)+J278+I278+G278</f>
        <v>0</v>
      </c>
      <c r="L278" s="1">
        <f t="shared" ref="L278:L297" si="117">K278</f>
        <v>0</v>
      </c>
      <c r="M278" s="16"/>
      <c r="R278" s="125"/>
      <c r="S278" s="125"/>
    </row>
    <row r="279" spans="1:19" s="4" customFormat="1" x14ac:dyDescent="0.2">
      <c r="A279" s="212" t="s">
        <v>126</v>
      </c>
      <c r="B279" s="152"/>
      <c r="C279" s="153"/>
      <c r="D279" s="3"/>
      <c r="E279" s="204">
        <f t="shared" si="113"/>
        <v>0</v>
      </c>
      <c r="F279" s="2"/>
      <c r="G279" s="204">
        <f t="shared" si="114"/>
        <v>0</v>
      </c>
      <c r="H279" s="2"/>
      <c r="I279" s="204">
        <f t="shared" si="115"/>
        <v>0</v>
      </c>
      <c r="J279" s="2"/>
      <c r="K279" s="204">
        <f t="shared" si="116"/>
        <v>0</v>
      </c>
      <c r="L279" s="1">
        <f t="shared" si="117"/>
        <v>0</v>
      </c>
      <c r="M279" s="16"/>
      <c r="R279" s="125"/>
      <c r="S279" s="125"/>
    </row>
    <row r="280" spans="1:19" s="4" customFormat="1" x14ac:dyDescent="0.2">
      <c r="A280" s="212" t="s">
        <v>126</v>
      </c>
      <c r="B280" s="152"/>
      <c r="C280" s="153"/>
      <c r="D280" s="3"/>
      <c r="E280" s="204">
        <f t="shared" si="113"/>
        <v>0</v>
      </c>
      <c r="F280" s="2"/>
      <c r="G280" s="204">
        <f t="shared" si="114"/>
        <v>0</v>
      </c>
      <c r="H280" s="2"/>
      <c r="I280" s="204">
        <f t="shared" si="115"/>
        <v>0</v>
      </c>
      <c r="J280" s="2"/>
      <c r="K280" s="204">
        <f t="shared" si="116"/>
        <v>0</v>
      </c>
      <c r="L280" s="1">
        <f t="shared" si="117"/>
        <v>0</v>
      </c>
      <c r="M280" s="16"/>
      <c r="R280" s="125"/>
      <c r="S280" s="125"/>
    </row>
    <row r="281" spans="1:19" s="4" customFormat="1" x14ac:dyDescent="0.2">
      <c r="A281" s="212" t="s">
        <v>126</v>
      </c>
      <c r="B281" s="152"/>
      <c r="C281" s="153"/>
      <c r="D281" s="3"/>
      <c r="E281" s="204">
        <f t="shared" si="113"/>
        <v>0</v>
      </c>
      <c r="F281" s="2"/>
      <c r="G281" s="204">
        <f t="shared" si="114"/>
        <v>0</v>
      </c>
      <c r="H281" s="2"/>
      <c r="I281" s="204">
        <f t="shared" si="115"/>
        <v>0</v>
      </c>
      <c r="J281" s="2"/>
      <c r="K281" s="204">
        <f t="shared" si="116"/>
        <v>0</v>
      </c>
      <c r="L281" s="1">
        <f t="shared" si="117"/>
        <v>0</v>
      </c>
      <c r="M281" s="16"/>
      <c r="R281" s="125"/>
      <c r="S281" s="125"/>
    </row>
    <row r="282" spans="1:19" s="4" customFormat="1" ht="13.5" hidden="1" customHeight="1" x14ac:dyDescent="0.2">
      <c r="A282" s="212" t="s">
        <v>126</v>
      </c>
      <c r="B282" s="152"/>
      <c r="C282" s="153"/>
      <c r="D282" s="3"/>
      <c r="E282" s="204">
        <f t="shared" si="113"/>
        <v>0</v>
      </c>
      <c r="F282" s="2"/>
      <c r="G282" s="204">
        <f t="shared" si="114"/>
        <v>0</v>
      </c>
      <c r="H282" s="2"/>
      <c r="I282" s="204">
        <f t="shared" si="115"/>
        <v>0</v>
      </c>
      <c r="J282" s="2"/>
      <c r="K282" s="204">
        <f t="shared" si="116"/>
        <v>0</v>
      </c>
      <c r="L282" s="1">
        <f t="shared" si="117"/>
        <v>0</v>
      </c>
      <c r="M282" s="16"/>
      <c r="R282" s="125"/>
      <c r="S282" s="125"/>
    </row>
    <row r="283" spans="1:19" s="4" customFormat="1" ht="13.5" hidden="1" customHeight="1" x14ac:dyDescent="0.2">
      <c r="A283" s="212" t="s">
        <v>126</v>
      </c>
      <c r="B283" s="152"/>
      <c r="C283" s="153"/>
      <c r="D283" s="3"/>
      <c r="E283" s="204">
        <f t="shared" si="113"/>
        <v>0</v>
      </c>
      <c r="F283" s="2"/>
      <c r="G283" s="204">
        <f t="shared" si="114"/>
        <v>0</v>
      </c>
      <c r="H283" s="2"/>
      <c r="I283" s="204">
        <f t="shared" si="115"/>
        <v>0</v>
      </c>
      <c r="J283" s="2"/>
      <c r="K283" s="204">
        <f t="shared" si="116"/>
        <v>0</v>
      </c>
      <c r="L283" s="1">
        <f t="shared" si="117"/>
        <v>0</v>
      </c>
      <c r="M283" s="16"/>
      <c r="R283" s="125"/>
      <c r="S283" s="125"/>
    </row>
    <row r="284" spans="1:19" s="4" customFormat="1" ht="13.5" hidden="1" customHeight="1" x14ac:dyDescent="0.2">
      <c r="A284" s="212" t="s">
        <v>126</v>
      </c>
      <c r="B284" s="152"/>
      <c r="C284" s="153"/>
      <c r="D284" s="3"/>
      <c r="E284" s="204">
        <f t="shared" si="113"/>
        <v>0</v>
      </c>
      <c r="F284" s="2"/>
      <c r="G284" s="204">
        <f t="shared" si="114"/>
        <v>0</v>
      </c>
      <c r="H284" s="2"/>
      <c r="I284" s="204">
        <f t="shared" si="115"/>
        <v>0</v>
      </c>
      <c r="J284" s="2"/>
      <c r="K284" s="204">
        <f t="shared" si="116"/>
        <v>0</v>
      </c>
      <c r="L284" s="1">
        <f t="shared" si="117"/>
        <v>0</v>
      </c>
      <c r="M284" s="16"/>
      <c r="R284" s="125"/>
      <c r="S284" s="125"/>
    </row>
    <row r="285" spans="1:19" s="4" customFormat="1" ht="13.5" hidden="1" customHeight="1" x14ac:dyDescent="0.2">
      <c r="A285" s="212" t="s">
        <v>126</v>
      </c>
      <c r="B285" s="152"/>
      <c r="C285" s="153"/>
      <c r="D285" s="3"/>
      <c r="E285" s="204">
        <f t="shared" si="113"/>
        <v>0</v>
      </c>
      <c r="F285" s="2"/>
      <c r="G285" s="204">
        <f t="shared" si="114"/>
        <v>0</v>
      </c>
      <c r="H285" s="2"/>
      <c r="I285" s="204">
        <f t="shared" si="115"/>
        <v>0</v>
      </c>
      <c r="J285" s="2"/>
      <c r="K285" s="204">
        <f t="shared" si="116"/>
        <v>0</v>
      </c>
      <c r="L285" s="1">
        <f t="shared" si="117"/>
        <v>0</v>
      </c>
      <c r="M285" s="16"/>
      <c r="R285" s="125"/>
      <c r="S285" s="125"/>
    </row>
    <row r="286" spans="1:19" s="4" customFormat="1" ht="13.5" hidden="1" customHeight="1" x14ac:dyDescent="0.2">
      <c r="A286" s="212" t="s">
        <v>126</v>
      </c>
      <c r="B286" s="152"/>
      <c r="C286" s="153"/>
      <c r="D286" s="3"/>
      <c r="E286" s="204">
        <f t="shared" si="113"/>
        <v>0</v>
      </c>
      <c r="F286" s="2"/>
      <c r="G286" s="204">
        <f t="shared" si="114"/>
        <v>0</v>
      </c>
      <c r="H286" s="2"/>
      <c r="I286" s="204">
        <f t="shared" si="115"/>
        <v>0</v>
      </c>
      <c r="J286" s="2"/>
      <c r="K286" s="204">
        <f t="shared" si="116"/>
        <v>0</v>
      </c>
      <c r="L286" s="1">
        <f t="shared" si="117"/>
        <v>0</v>
      </c>
      <c r="M286" s="16"/>
      <c r="R286" s="125"/>
      <c r="S286" s="125"/>
    </row>
    <row r="287" spans="1:19" s="4" customFormat="1" ht="13.5" hidden="1" customHeight="1" x14ac:dyDescent="0.2">
      <c r="A287" s="212" t="s">
        <v>126</v>
      </c>
      <c r="B287" s="152"/>
      <c r="C287" s="153"/>
      <c r="D287" s="3"/>
      <c r="E287" s="204">
        <f t="shared" si="113"/>
        <v>0</v>
      </c>
      <c r="F287" s="2"/>
      <c r="G287" s="204">
        <f t="shared" si="114"/>
        <v>0</v>
      </c>
      <c r="H287" s="2"/>
      <c r="I287" s="204">
        <f t="shared" si="115"/>
        <v>0</v>
      </c>
      <c r="J287" s="2"/>
      <c r="K287" s="204">
        <f t="shared" si="116"/>
        <v>0</v>
      </c>
      <c r="L287" s="1">
        <f t="shared" si="117"/>
        <v>0</v>
      </c>
      <c r="M287" s="16"/>
      <c r="R287" s="125"/>
      <c r="S287" s="125"/>
    </row>
    <row r="288" spans="1:19" s="4" customFormat="1" ht="13.5" hidden="1" customHeight="1" x14ac:dyDescent="0.2">
      <c r="A288" s="212" t="s">
        <v>126</v>
      </c>
      <c r="B288" s="152"/>
      <c r="C288" s="153"/>
      <c r="D288" s="3"/>
      <c r="E288" s="204">
        <f t="shared" si="113"/>
        <v>0</v>
      </c>
      <c r="F288" s="2"/>
      <c r="G288" s="204">
        <f t="shared" si="114"/>
        <v>0</v>
      </c>
      <c r="H288" s="2"/>
      <c r="I288" s="204">
        <f t="shared" si="115"/>
        <v>0</v>
      </c>
      <c r="J288" s="2"/>
      <c r="K288" s="204">
        <f t="shared" si="116"/>
        <v>0</v>
      </c>
      <c r="L288" s="1">
        <f t="shared" si="117"/>
        <v>0</v>
      </c>
      <c r="M288" s="16"/>
      <c r="R288" s="125"/>
      <c r="S288" s="125"/>
    </row>
    <row r="289" spans="1:19" s="4" customFormat="1" ht="13.5" hidden="1" customHeight="1" x14ac:dyDescent="0.2">
      <c r="A289" s="212" t="s">
        <v>126</v>
      </c>
      <c r="B289" s="152"/>
      <c r="C289" s="153"/>
      <c r="D289" s="3"/>
      <c r="E289" s="204">
        <f t="shared" si="113"/>
        <v>0</v>
      </c>
      <c r="F289" s="2"/>
      <c r="G289" s="204">
        <f t="shared" si="114"/>
        <v>0</v>
      </c>
      <c r="H289" s="2"/>
      <c r="I289" s="204">
        <f t="shared" si="115"/>
        <v>0</v>
      </c>
      <c r="J289" s="2"/>
      <c r="K289" s="204">
        <f t="shared" si="116"/>
        <v>0</v>
      </c>
      <c r="L289" s="1">
        <f t="shared" si="117"/>
        <v>0</v>
      </c>
      <c r="M289" s="16"/>
      <c r="R289" s="125"/>
      <c r="S289" s="125"/>
    </row>
    <row r="290" spans="1:19" s="4" customFormat="1" ht="13.5" hidden="1" customHeight="1" x14ac:dyDescent="0.2">
      <c r="A290" s="212" t="s">
        <v>126</v>
      </c>
      <c r="B290" s="152"/>
      <c r="C290" s="153"/>
      <c r="D290" s="3"/>
      <c r="E290" s="204">
        <f t="shared" si="113"/>
        <v>0</v>
      </c>
      <c r="F290" s="2"/>
      <c r="G290" s="204">
        <f t="shared" si="114"/>
        <v>0</v>
      </c>
      <c r="H290" s="2"/>
      <c r="I290" s="204">
        <f t="shared" si="115"/>
        <v>0</v>
      </c>
      <c r="J290" s="2"/>
      <c r="K290" s="204">
        <f t="shared" si="116"/>
        <v>0</v>
      </c>
      <c r="L290" s="1">
        <f t="shared" si="117"/>
        <v>0</v>
      </c>
      <c r="M290" s="16"/>
      <c r="R290" s="125"/>
      <c r="S290" s="125"/>
    </row>
    <row r="291" spans="1:19" s="4" customFormat="1" ht="13.5" hidden="1" customHeight="1" x14ac:dyDescent="0.2">
      <c r="A291" s="212" t="s">
        <v>126</v>
      </c>
      <c r="B291" s="152"/>
      <c r="C291" s="153"/>
      <c r="D291" s="3"/>
      <c r="E291" s="204">
        <f t="shared" si="113"/>
        <v>0</v>
      </c>
      <c r="F291" s="2"/>
      <c r="G291" s="204">
        <f t="shared" si="114"/>
        <v>0</v>
      </c>
      <c r="H291" s="2"/>
      <c r="I291" s="204">
        <f t="shared" si="115"/>
        <v>0</v>
      </c>
      <c r="J291" s="2"/>
      <c r="K291" s="204">
        <f t="shared" si="116"/>
        <v>0</v>
      </c>
      <c r="L291" s="1">
        <f t="shared" si="117"/>
        <v>0</v>
      </c>
      <c r="M291" s="16"/>
      <c r="R291" s="125"/>
      <c r="S291" s="125"/>
    </row>
    <row r="292" spans="1:19" s="4" customFormat="1" ht="13.5" hidden="1" customHeight="1" x14ac:dyDescent="0.2">
      <c r="A292" s="212" t="s">
        <v>126</v>
      </c>
      <c r="B292" s="152"/>
      <c r="C292" s="153"/>
      <c r="D292" s="3"/>
      <c r="E292" s="204">
        <f t="shared" si="113"/>
        <v>0</v>
      </c>
      <c r="F292" s="2"/>
      <c r="G292" s="204">
        <f t="shared" si="114"/>
        <v>0</v>
      </c>
      <c r="H292" s="2"/>
      <c r="I292" s="204">
        <f t="shared" si="115"/>
        <v>0</v>
      </c>
      <c r="J292" s="2"/>
      <c r="K292" s="204">
        <f t="shared" si="116"/>
        <v>0</v>
      </c>
      <c r="L292" s="1">
        <f t="shared" si="117"/>
        <v>0</v>
      </c>
      <c r="M292" s="16"/>
      <c r="R292" s="125"/>
      <c r="S292" s="125"/>
    </row>
    <row r="293" spans="1:19" s="4" customFormat="1" ht="13.5" hidden="1" customHeight="1" x14ac:dyDescent="0.2">
      <c r="A293" s="212" t="s">
        <v>126</v>
      </c>
      <c r="B293" s="152"/>
      <c r="C293" s="153"/>
      <c r="D293" s="3"/>
      <c r="E293" s="204">
        <f t="shared" si="113"/>
        <v>0</v>
      </c>
      <c r="F293" s="2"/>
      <c r="G293" s="204">
        <f t="shared" si="114"/>
        <v>0</v>
      </c>
      <c r="H293" s="2"/>
      <c r="I293" s="204">
        <f t="shared" si="115"/>
        <v>0</v>
      </c>
      <c r="J293" s="2"/>
      <c r="K293" s="204">
        <f t="shared" si="116"/>
        <v>0</v>
      </c>
      <c r="L293" s="1">
        <f t="shared" si="117"/>
        <v>0</v>
      </c>
      <c r="M293" s="16"/>
      <c r="R293" s="125"/>
      <c r="S293" s="125"/>
    </row>
    <row r="294" spans="1:19" s="4" customFormat="1" ht="13.5" hidden="1" customHeight="1" x14ac:dyDescent="0.2">
      <c r="A294" s="212" t="s">
        <v>126</v>
      </c>
      <c r="B294" s="152"/>
      <c r="C294" s="153"/>
      <c r="D294" s="3"/>
      <c r="E294" s="204">
        <f t="shared" si="113"/>
        <v>0</v>
      </c>
      <c r="F294" s="2"/>
      <c r="G294" s="204">
        <f t="shared" si="114"/>
        <v>0</v>
      </c>
      <c r="H294" s="2"/>
      <c r="I294" s="204">
        <f t="shared" si="115"/>
        <v>0</v>
      </c>
      <c r="J294" s="2"/>
      <c r="K294" s="204">
        <f t="shared" si="116"/>
        <v>0</v>
      </c>
      <c r="L294" s="1">
        <f t="shared" si="117"/>
        <v>0</v>
      </c>
      <c r="M294" s="16"/>
      <c r="R294" s="125"/>
      <c r="S294" s="125"/>
    </row>
    <row r="295" spans="1:19" s="4" customFormat="1" ht="13.5" hidden="1" customHeight="1" x14ac:dyDescent="0.2">
      <c r="A295" s="212" t="s">
        <v>126</v>
      </c>
      <c r="B295" s="152"/>
      <c r="C295" s="153"/>
      <c r="D295" s="3"/>
      <c r="E295" s="204">
        <f t="shared" si="113"/>
        <v>0</v>
      </c>
      <c r="F295" s="2"/>
      <c r="G295" s="204">
        <f t="shared" si="114"/>
        <v>0</v>
      </c>
      <c r="H295" s="2"/>
      <c r="I295" s="204">
        <f t="shared" si="115"/>
        <v>0</v>
      </c>
      <c r="J295" s="2"/>
      <c r="K295" s="204">
        <f t="shared" si="116"/>
        <v>0</v>
      </c>
      <c r="L295" s="1">
        <f t="shared" si="117"/>
        <v>0</v>
      </c>
      <c r="M295" s="16"/>
      <c r="R295" s="125"/>
      <c r="S295" s="125"/>
    </row>
    <row r="296" spans="1:19" s="4" customFormat="1" ht="13.5" hidden="1" customHeight="1" x14ac:dyDescent="0.2">
      <c r="A296" s="212" t="s">
        <v>126</v>
      </c>
      <c r="B296" s="152"/>
      <c r="C296" s="153"/>
      <c r="D296" s="3"/>
      <c r="E296" s="204">
        <f t="shared" si="113"/>
        <v>0</v>
      </c>
      <c r="F296" s="2"/>
      <c r="G296" s="204">
        <f t="shared" si="114"/>
        <v>0</v>
      </c>
      <c r="H296" s="2"/>
      <c r="I296" s="204">
        <f t="shared" si="115"/>
        <v>0</v>
      </c>
      <c r="J296" s="2"/>
      <c r="K296" s="204">
        <f t="shared" si="116"/>
        <v>0</v>
      </c>
      <c r="L296" s="1">
        <f t="shared" si="117"/>
        <v>0</v>
      </c>
      <c r="M296" s="16"/>
      <c r="R296" s="125"/>
      <c r="S296" s="125"/>
    </row>
    <row r="297" spans="1:19" s="4" customFormat="1" ht="13.5" hidden="1" customHeight="1" x14ac:dyDescent="0.2">
      <c r="A297" s="212" t="s">
        <v>126</v>
      </c>
      <c r="B297" s="152"/>
      <c r="C297" s="153"/>
      <c r="D297" s="3"/>
      <c r="E297" s="204">
        <f t="shared" si="113"/>
        <v>0</v>
      </c>
      <c r="F297" s="2"/>
      <c r="G297" s="204">
        <f t="shared" si="114"/>
        <v>0</v>
      </c>
      <c r="H297" s="2"/>
      <c r="I297" s="204">
        <f t="shared" si="115"/>
        <v>0</v>
      </c>
      <c r="J297" s="2"/>
      <c r="K297" s="204">
        <f t="shared" si="116"/>
        <v>0</v>
      </c>
      <c r="L297" s="1">
        <f t="shared" si="117"/>
        <v>0</v>
      </c>
      <c r="M297" s="16"/>
      <c r="R297" s="125"/>
      <c r="S297" s="125"/>
    </row>
    <row r="298" spans="1:19" s="4" customFormat="1" x14ac:dyDescent="0.2">
      <c r="A298" s="212"/>
      <c r="B298" s="152"/>
      <c r="C298" s="153"/>
      <c r="D298" s="3"/>
      <c r="E298" s="249"/>
      <c r="F298" s="2"/>
      <c r="G298" s="204"/>
      <c r="H298" s="2"/>
      <c r="I298" s="204"/>
      <c r="J298" s="2"/>
      <c r="K298" s="204"/>
      <c r="L298" s="1"/>
      <c r="M298" s="16"/>
      <c r="R298" s="125"/>
      <c r="S298" s="125"/>
    </row>
    <row r="299" spans="1:19" s="4" customFormat="1" ht="25.5" x14ac:dyDescent="0.2">
      <c r="A299" s="258" t="s">
        <v>141</v>
      </c>
      <c r="B299" s="152"/>
      <c r="C299" s="153"/>
      <c r="D299" s="3"/>
      <c r="E299" s="249"/>
      <c r="F299" s="2"/>
      <c r="G299" s="204"/>
      <c r="H299" s="2"/>
      <c r="I299" s="204"/>
      <c r="J299" s="2"/>
      <c r="K299" s="204"/>
      <c r="L299" s="1"/>
      <c r="M299" s="16"/>
      <c r="R299" s="125"/>
      <c r="S299" s="125"/>
    </row>
    <row r="300" spans="1:19" s="4" customFormat="1" ht="25.5" x14ac:dyDescent="0.2">
      <c r="A300" s="212" t="s">
        <v>116</v>
      </c>
      <c r="B300" s="152"/>
      <c r="C300" s="153"/>
      <c r="D300" s="3"/>
      <c r="E300" s="204">
        <f t="shared" ref="E300" si="118">B300*D300</f>
        <v>0</v>
      </c>
      <c r="F300" s="2"/>
      <c r="G300" s="204">
        <f t="shared" ref="G300" si="119">B300*F300</f>
        <v>0</v>
      </c>
      <c r="H300" s="2"/>
      <c r="I300" s="204">
        <f t="shared" ref="I300" si="120">B300*H300</f>
        <v>0</v>
      </c>
      <c r="J300" s="2"/>
      <c r="K300" s="204">
        <f t="shared" ref="K300" si="121">(E300*$J$6)+J300+I300+G300</f>
        <v>0</v>
      </c>
      <c r="L300" s="1">
        <f t="shared" ref="L300" si="122">K300</f>
        <v>0</v>
      </c>
      <c r="M300" s="16"/>
      <c r="R300" s="125"/>
      <c r="S300" s="125"/>
    </row>
    <row r="301" spans="1:19" s="4" customFormat="1" x14ac:dyDescent="0.2">
      <c r="A301" s="212" t="s">
        <v>126</v>
      </c>
      <c r="B301" s="152"/>
      <c r="C301" s="153"/>
      <c r="D301" s="3"/>
      <c r="E301" s="204">
        <f t="shared" ref="E301:E320" si="123">B301*D301</f>
        <v>0</v>
      </c>
      <c r="F301" s="2"/>
      <c r="G301" s="204">
        <f t="shared" ref="G301:G320" si="124">B301*F301</f>
        <v>0</v>
      </c>
      <c r="H301" s="2"/>
      <c r="I301" s="204">
        <f t="shared" ref="I301:I320" si="125">B301*H301</f>
        <v>0</v>
      </c>
      <c r="J301" s="2"/>
      <c r="K301" s="204">
        <f t="shared" ref="K301:K320" si="126">(E301*$J$6)+J301+I301+G301</f>
        <v>0</v>
      </c>
      <c r="L301" s="1">
        <f t="shared" ref="L301:L320" si="127">K301</f>
        <v>0</v>
      </c>
      <c r="M301" s="16"/>
      <c r="R301" s="125"/>
      <c r="S301" s="125"/>
    </row>
    <row r="302" spans="1:19" s="4" customFormat="1" x14ac:dyDescent="0.2">
      <c r="A302" s="212" t="s">
        <v>126</v>
      </c>
      <c r="B302" s="152"/>
      <c r="C302" s="153"/>
      <c r="D302" s="3"/>
      <c r="E302" s="204">
        <f t="shared" si="123"/>
        <v>0</v>
      </c>
      <c r="F302" s="2"/>
      <c r="G302" s="204">
        <f t="shared" si="124"/>
        <v>0</v>
      </c>
      <c r="H302" s="2"/>
      <c r="I302" s="204">
        <f t="shared" si="125"/>
        <v>0</v>
      </c>
      <c r="J302" s="2"/>
      <c r="K302" s="204">
        <f t="shared" si="126"/>
        <v>0</v>
      </c>
      <c r="L302" s="1">
        <f t="shared" si="127"/>
        <v>0</v>
      </c>
      <c r="M302" s="16"/>
      <c r="R302" s="125"/>
      <c r="S302" s="125"/>
    </row>
    <row r="303" spans="1:19" s="4" customFormat="1" x14ac:dyDescent="0.2">
      <c r="A303" s="212" t="s">
        <v>126</v>
      </c>
      <c r="B303" s="152"/>
      <c r="C303" s="153"/>
      <c r="D303" s="3"/>
      <c r="E303" s="204">
        <f t="shared" si="123"/>
        <v>0</v>
      </c>
      <c r="F303" s="2"/>
      <c r="G303" s="204">
        <f t="shared" si="124"/>
        <v>0</v>
      </c>
      <c r="H303" s="2"/>
      <c r="I303" s="204">
        <f t="shared" si="125"/>
        <v>0</v>
      </c>
      <c r="J303" s="2"/>
      <c r="K303" s="204">
        <f t="shared" si="126"/>
        <v>0</v>
      </c>
      <c r="L303" s="1">
        <f t="shared" si="127"/>
        <v>0</v>
      </c>
      <c r="M303" s="16"/>
      <c r="R303" s="125"/>
      <c r="S303" s="125"/>
    </row>
    <row r="304" spans="1:19" s="4" customFormat="1" x14ac:dyDescent="0.2">
      <c r="A304" s="212" t="s">
        <v>126</v>
      </c>
      <c r="B304" s="152"/>
      <c r="C304" s="153"/>
      <c r="D304" s="3"/>
      <c r="E304" s="204">
        <f t="shared" si="123"/>
        <v>0</v>
      </c>
      <c r="F304" s="2"/>
      <c r="G304" s="204">
        <f t="shared" si="124"/>
        <v>0</v>
      </c>
      <c r="H304" s="2"/>
      <c r="I304" s="204">
        <f t="shared" si="125"/>
        <v>0</v>
      </c>
      <c r="J304" s="2"/>
      <c r="K304" s="204">
        <f t="shared" si="126"/>
        <v>0</v>
      </c>
      <c r="L304" s="1">
        <f t="shared" si="127"/>
        <v>0</v>
      </c>
      <c r="M304" s="16"/>
      <c r="R304" s="125"/>
      <c r="S304" s="125"/>
    </row>
    <row r="305" spans="1:19" s="4" customFormat="1" ht="13.5" hidden="1" customHeight="1" x14ac:dyDescent="0.2">
      <c r="A305" s="212" t="s">
        <v>126</v>
      </c>
      <c r="B305" s="152"/>
      <c r="C305" s="153"/>
      <c r="D305" s="3"/>
      <c r="E305" s="204">
        <f t="shared" si="123"/>
        <v>0</v>
      </c>
      <c r="F305" s="2"/>
      <c r="G305" s="204">
        <f t="shared" si="124"/>
        <v>0</v>
      </c>
      <c r="H305" s="2"/>
      <c r="I305" s="204">
        <f t="shared" si="125"/>
        <v>0</v>
      </c>
      <c r="J305" s="2"/>
      <c r="K305" s="204">
        <f t="shared" si="126"/>
        <v>0</v>
      </c>
      <c r="L305" s="1">
        <f t="shared" si="127"/>
        <v>0</v>
      </c>
      <c r="M305" s="16"/>
      <c r="R305" s="125"/>
      <c r="S305" s="125"/>
    </row>
    <row r="306" spans="1:19" s="4" customFormat="1" ht="13.5" hidden="1" customHeight="1" x14ac:dyDescent="0.2">
      <c r="A306" s="212" t="s">
        <v>126</v>
      </c>
      <c r="B306" s="152"/>
      <c r="C306" s="153"/>
      <c r="D306" s="3"/>
      <c r="E306" s="204">
        <f t="shared" si="123"/>
        <v>0</v>
      </c>
      <c r="F306" s="2"/>
      <c r="G306" s="204">
        <f t="shared" si="124"/>
        <v>0</v>
      </c>
      <c r="H306" s="2"/>
      <c r="I306" s="204">
        <f t="shared" si="125"/>
        <v>0</v>
      </c>
      <c r="J306" s="2"/>
      <c r="K306" s="204">
        <f t="shared" si="126"/>
        <v>0</v>
      </c>
      <c r="L306" s="1">
        <f t="shared" si="127"/>
        <v>0</v>
      </c>
      <c r="M306" s="16"/>
      <c r="R306" s="125"/>
      <c r="S306" s="125"/>
    </row>
    <row r="307" spans="1:19" s="4" customFormat="1" ht="13.5" hidden="1" customHeight="1" x14ac:dyDescent="0.2">
      <c r="A307" s="212" t="s">
        <v>126</v>
      </c>
      <c r="B307" s="152"/>
      <c r="C307" s="153"/>
      <c r="D307" s="3"/>
      <c r="E307" s="204">
        <f t="shared" si="123"/>
        <v>0</v>
      </c>
      <c r="F307" s="2"/>
      <c r="G307" s="204">
        <f t="shared" si="124"/>
        <v>0</v>
      </c>
      <c r="H307" s="2"/>
      <c r="I307" s="204">
        <f t="shared" si="125"/>
        <v>0</v>
      </c>
      <c r="J307" s="2"/>
      <c r="K307" s="204">
        <f t="shared" si="126"/>
        <v>0</v>
      </c>
      <c r="L307" s="1">
        <f t="shared" si="127"/>
        <v>0</v>
      </c>
      <c r="M307" s="16"/>
      <c r="R307" s="125"/>
      <c r="S307" s="125"/>
    </row>
    <row r="308" spans="1:19" s="4" customFormat="1" ht="13.5" hidden="1" customHeight="1" x14ac:dyDescent="0.2">
      <c r="A308" s="212" t="s">
        <v>126</v>
      </c>
      <c r="B308" s="152"/>
      <c r="C308" s="153"/>
      <c r="D308" s="3"/>
      <c r="E308" s="204">
        <f t="shared" si="123"/>
        <v>0</v>
      </c>
      <c r="F308" s="2"/>
      <c r="G308" s="204">
        <f t="shared" si="124"/>
        <v>0</v>
      </c>
      <c r="H308" s="2"/>
      <c r="I308" s="204">
        <f t="shared" si="125"/>
        <v>0</v>
      </c>
      <c r="J308" s="2"/>
      <c r="K308" s="204">
        <f t="shared" si="126"/>
        <v>0</v>
      </c>
      <c r="L308" s="1">
        <f t="shared" si="127"/>
        <v>0</v>
      </c>
      <c r="M308" s="16"/>
      <c r="R308" s="125"/>
      <c r="S308" s="125"/>
    </row>
    <row r="309" spans="1:19" s="4" customFormat="1" ht="13.5" hidden="1" customHeight="1" x14ac:dyDescent="0.2">
      <c r="A309" s="212" t="s">
        <v>126</v>
      </c>
      <c r="B309" s="152"/>
      <c r="C309" s="153"/>
      <c r="D309" s="3"/>
      <c r="E309" s="204">
        <f t="shared" si="123"/>
        <v>0</v>
      </c>
      <c r="F309" s="2"/>
      <c r="G309" s="204">
        <f t="shared" si="124"/>
        <v>0</v>
      </c>
      <c r="H309" s="2"/>
      <c r="I309" s="204">
        <f t="shared" si="125"/>
        <v>0</v>
      </c>
      <c r="J309" s="2"/>
      <c r="K309" s="204">
        <f t="shared" si="126"/>
        <v>0</v>
      </c>
      <c r="L309" s="1">
        <f t="shared" si="127"/>
        <v>0</v>
      </c>
      <c r="M309" s="16"/>
      <c r="R309" s="125"/>
      <c r="S309" s="125"/>
    </row>
    <row r="310" spans="1:19" s="4" customFormat="1" ht="13.5" hidden="1" customHeight="1" x14ac:dyDescent="0.2">
      <c r="A310" s="212" t="s">
        <v>126</v>
      </c>
      <c r="B310" s="152"/>
      <c r="C310" s="153"/>
      <c r="D310" s="3"/>
      <c r="E310" s="204">
        <f t="shared" si="123"/>
        <v>0</v>
      </c>
      <c r="F310" s="2"/>
      <c r="G310" s="204">
        <f t="shared" si="124"/>
        <v>0</v>
      </c>
      <c r="H310" s="2"/>
      <c r="I310" s="204">
        <f t="shared" si="125"/>
        <v>0</v>
      </c>
      <c r="J310" s="2"/>
      <c r="K310" s="204">
        <f t="shared" si="126"/>
        <v>0</v>
      </c>
      <c r="L310" s="1">
        <f t="shared" si="127"/>
        <v>0</v>
      </c>
      <c r="M310" s="16"/>
      <c r="R310" s="125"/>
      <c r="S310" s="125"/>
    </row>
    <row r="311" spans="1:19" s="4" customFormat="1" ht="13.5" hidden="1" customHeight="1" x14ac:dyDescent="0.2">
      <c r="A311" s="212" t="s">
        <v>126</v>
      </c>
      <c r="B311" s="152"/>
      <c r="C311" s="153"/>
      <c r="D311" s="3"/>
      <c r="E311" s="204">
        <f t="shared" si="123"/>
        <v>0</v>
      </c>
      <c r="F311" s="2"/>
      <c r="G311" s="204">
        <f t="shared" si="124"/>
        <v>0</v>
      </c>
      <c r="H311" s="2"/>
      <c r="I311" s="204">
        <f t="shared" si="125"/>
        <v>0</v>
      </c>
      <c r="J311" s="2"/>
      <c r="K311" s="204">
        <f t="shared" si="126"/>
        <v>0</v>
      </c>
      <c r="L311" s="1">
        <f t="shared" si="127"/>
        <v>0</v>
      </c>
      <c r="M311" s="16"/>
      <c r="R311" s="125"/>
      <c r="S311" s="125"/>
    </row>
    <row r="312" spans="1:19" s="4" customFormat="1" ht="13.5" hidden="1" customHeight="1" x14ac:dyDescent="0.2">
      <c r="A312" s="212" t="s">
        <v>126</v>
      </c>
      <c r="B312" s="152"/>
      <c r="C312" s="153"/>
      <c r="D312" s="3"/>
      <c r="E312" s="204">
        <f t="shared" si="123"/>
        <v>0</v>
      </c>
      <c r="F312" s="2"/>
      <c r="G312" s="204">
        <f t="shared" si="124"/>
        <v>0</v>
      </c>
      <c r="H312" s="2"/>
      <c r="I312" s="204">
        <f t="shared" si="125"/>
        <v>0</v>
      </c>
      <c r="J312" s="2"/>
      <c r="K312" s="204">
        <f t="shared" si="126"/>
        <v>0</v>
      </c>
      <c r="L312" s="1">
        <f t="shared" si="127"/>
        <v>0</v>
      </c>
      <c r="M312" s="16"/>
      <c r="R312" s="125"/>
      <c r="S312" s="125"/>
    </row>
    <row r="313" spans="1:19" s="4" customFormat="1" ht="13.5" hidden="1" customHeight="1" x14ac:dyDescent="0.2">
      <c r="A313" s="212" t="s">
        <v>126</v>
      </c>
      <c r="B313" s="152"/>
      <c r="C313" s="153"/>
      <c r="D313" s="3"/>
      <c r="E313" s="204">
        <f t="shared" si="123"/>
        <v>0</v>
      </c>
      <c r="F313" s="2"/>
      <c r="G313" s="204">
        <f t="shared" si="124"/>
        <v>0</v>
      </c>
      <c r="H313" s="2"/>
      <c r="I313" s="204">
        <f t="shared" si="125"/>
        <v>0</v>
      </c>
      <c r="J313" s="2"/>
      <c r="K313" s="204">
        <f t="shared" si="126"/>
        <v>0</v>
      </c>
      <c r="L313" s="1">
        <f t="shared" si="127"/>
        <v>0</v>
      </c>
      <c r="M313" s="16"/>
      <c r="R313" s="125"/>
      <c r="S313" s="125"/>
    </row>
    <row r="314" spans="1:19" s="4" customFormat="1" ht="13.5" hidden="1" customHeight="1" x14ac:dyDescent="0.2">
      <c r="A314" s="212" t="s">
        <v>126</v>
      </c>
      <c r="B314" s="152"/>
      <c r="C314" s="153"/>
      <c r="D314" s="3"/>
      <c r="E314" s="204">
        <f t="shared" si="123"/>
        <v>0</v>
      </c>
      <c r="F314" s="2"/>
      <c r="G314" s="204">
        <f t="shared" si="124"/>
        <v>0</v>
      </c>
      <c r="H314" s="2"/>
      <c r="I314" s="204">
        <f t="shared" si="125"/>
        <v>0</v>
      </c>
      <c r="J314" s="2"/>
      <c r="K314" s="204">
        <f t="shared" si="126"/>
        <v>0</v>
      </c>
      <c r="L314" s="1">
        <f t="shared" si="127"/>
        <v>0</v>
      </c>
      <c r="M314" s="16"/>
      <c r="R314" s="125"/>
      <c r="S314" s="125"/>
    </row>
    <row r="315" spans="1:19" s="4" customFormat="1" ht="13.5" hidden="1" customHeight="1" x14ac:dyDescent="0.2">
      <c r="A315" s="212" t="s">
        <v>126</v>
      </c>
      <c r="B315" s="152"/>
      <c r="C315" s="153"/>
      <c r="D315" s="3"/>
      <c r="E315" s="204">
        <f t="shared" si="123"/>
        <v>0</v>
      </c>
      <c r="F315" s="2"/>
      <c r="G315" s="204">
        <f t="shared" si="124"/>
        <v>0</v>
      </c>
      <c r="H315" s="2"/>
      <c r="I315" s="204">
        <f t="shared" si="125"/>
        <v>0</v>
      </c>
      <c r="J315" s="2"/>
      <c r="K315" s="204">
        <f t="shared" si="126"/>
        <v>0</v>
      </c>
      <c r="L315" s="1">
        <f t="shared" si="127"/>
        <v>0</v>
      </c>
      <c r="M315" s="16"/>
      <c r="R315" s="125"/>
      <c r="S315" s="125"/>
    </row>
    <row r="316" spans="1:19" s="4" customFormat="1" ht="13.5" hidden="1" customHeight="1" x14ac:dyDescent="0.2">
      <c r="A316" s="212" t="s">
        <v>126</v>
      </c>
      <c r="B316" s="152"/>
      <c r="C316" s="153"/>
      <c r="D316" s="3"/>
      <c r="E316" s="204">
        <f t="shared" si="123"/>
        <v>0</v>
      </c>
      <c r="F316" s="2"/>
      <c r="G316" s="204">
        <f t="shared" si="124"/>
        <v>0</v>
      </c>
      <c r="H316" s="2"/>
      <c r="I316" s="204">
        <f t="shared" si="125"/>
        <v>0</v>
      </c>
      <c r="J316" s="2"/>
      <c r="K316" s="204">
        <f t="shared" si="126"/>
        <v>0</v>
      </c>
      <c r="L316" s="1">
        <f t="shared" si="127"/>
        <v>0</v>
      </c>
      <c r="M316" s="16"/>
      <c r="R316" s="125"/>
      <c r="S316" s="125"/>
    </row>
    <row r="317" spans="1:19" s="4" customFormat="1" ht="13.5" hidden="1" customHeight="1" x14ac:dyDescent="0.2">
      <c r="A317" s="212" t="s">
        <v>126</v>
      </c>
      <c r="B317" s="152"/>
      <c r="C317" s="153"/>
      <c r="D317" s="3"/>
      <c r="E317" s="204">
        <f t="shared" si="123"/>
        <v>0</v>
      </c>
      <c r="F317" s="2"/>
      <c r="G317" s="204">
        <f t="shared" si="124"/>
        <v>0</v>
      </c>
      <c r="H317" s="2"/>
      <c r="I317" s="204">
        <f t="shared" si="125"/>
        <v>0</v>
      </c>
      <c r="J317" s="2"/>
      <c r="K317" s="204">
        <f t="shared" si="126"/>
        <v>0</v>
      </c>
      <c r="L317" s="1">
        <f t="shared" si="127"/>
        <v>0</v>
      </c>
      <c r="M317" s="16"/>
      <c r="R317" s="125"/>
      <c r="S317" s="125"/>
    </row>
    <row r="318" spans="1:19" s="4" customFormat="1" ht="13.5" hidden="1" customHeight="1" x14ac:dyDescent="0.2">
      <c r="A318" s="212" t="s">
        <v>126</v>
      </c>
      <c r="B318" s="152"/>
      <c r="C318" s="153"/>
      <c r="D318" s="3"/>
      <c r="E318" s="204">
        <f t="shared" si="123"/>
        <v>0</v>
      </c>
      <c r="F318" s="2"/>
      <c r="G318" s="204">
        <f t="shared" si="124"/>
        <v>0</v>
      </c>
      <c r="H318" s="2"/>
      <c r="I318" s="204">
        <f t="shared" si="125"/>
        <v>0</v>
      </c>
      <c r="J318" s="2"/>
      <c r="K318" s="204">
        <f t="shared" si="126"/>
        <v>0</v>
      </c>
      <c r="L318" s="1">
        <f t="shared" si="127"/>
        <v>0</v>
      </c>
      <c r="M318" s="16"/>
      <c r="R318" s="125"/>
      <c r="S318" s="125"/>
    </row>
    <row r="319" spans="1:19" s="4" customFormat="1" ht="13.5" hidden="1" customHeight="1" x14ac:dyDescent="0.2">
      <c r="A319" s="212" t="s">
        <v>126</v>
      </c>
      <c r="B319" s="152"/>
      <c r="C319" s="153"/>
      <c r="D319" s="3"/>
      <c r="E319" s="204">
        <f t="shared" si="123"/>
        <v>0</v>
      </c>
      <c r="F319" s="2"/>
      <c r="G319" s="204">
        <f t="shared" si="124"/>
        <v>0</v>
      </c>
      <c r="H319" s="2"/>
      <c r="I319" s="204">
        <f t="shared" si="125"/>
        <v>0</v>
      </c>
      <c r="J319" s="2"/>
      <c r="K319" s="204">
        <f t="shared" si="126"/>
        <v>0</v>
      </c>
      <c r="L319" s="1">
        <f t="shared" si="127"/>
        <v>0</v>
      </c>
      <c r="M319" s="16"/>
      <c r="R319" s="125"/>
      <c r="S319" s="125"/>
    </row>
    <row r="320" spans="1:19" s="4" customFormat="1" ht="13.5" hidden="1" customHeight="1" x14ac:dyDescent="0.2">
      <c r="A320" s="212" t="s">
        <v>126</v>
      </c>
      <c r="B320" s="152"/>
      <c r="C320" s="153"/>
      <c r="D320" s="3"/>
      <c r="E320" s="204">
        <f t="shared" si="123"/>
        <v>0</v>
      </c>
      <c r="F320" s="2"/>
      <c r="G320" s="204">
        <f t="shared" si="124"/>
        <v>0</v>
      </c>
      <c r="H320" s="2"/>
      <c r="I320" s="204">
        <f t="shared" si="125"/>
        <v>0</v>
      </c>
      <c r="J320" s="2"/>
      <c r="K320" s="204">
        <f t="shared" si="126"/>
        <v>0</v>
      </c>
      <c r="L320" s="1">
        <f t="shared" si="127"/>
        <v>0</v>
      </c>
      <c r="M320" s="28"/>
      <c r="R320" s="125"/>
      <c r="S320" s="125"/>
    </row>
    <row r="321" spans="1:19" s="4" customFormat="1" x14ac:dyDescent="0.2">
      <c r="A321" s="212"/>
      <c r="B321" s="152"/>
      <c r="C321" s="153"/>
      <c r="D321" s="3"/>
      <c r="E321" s="249"/>
      <c r="F321" s="2"/>
      <c r="G321" s="204"/>
      <c r="H321" s="2"/>
      <c r="I321" s="204"/>
      <c r="J321" s="2"/>
      <c r="K321" s="204"/>
      <c r="L321" s="1"/>
      <c r="M321" s="16"/>
      <c r="R321" s="125"/>
      <c r="S321" s="125"/>
    </row>
    <row r="322" spans="1:19" s="4" customFormat="1" ht="25.5" x14ac:dyDescent="0.2">
      <c r="A322" s="258" t="s">
        <v>142</v>
      </c>
      <c r="B322" s="152"/>
      <c r="C322" s="153"/>
      <c r="D322" s="3"/>
      <c r="E322" s="249"/>
      <c r="F322" s="2"/>
      <c r="G322" s="204"/>
      <c r="H322" s="2"/>
      <c r="I322" s="204"/>
      <c r="J322" s="2"/>
      <c r="K322" s="204"/>
      <c r="L322" s="1"/>
      <c r="M322" s="16"/>
      <c r="R322" s="125"/>
      <c r="S322" s="125"/>
    </row>
    <row r="323" spans="1:19" s="4" customFormat="1" ht="25.5" x14ac:dyDescent="0.2">
      <c r="A323" s="212" t="s">
        <v>117</v>
      </c>
      <c r="B323" s="152"/>
      <c r="C323" s="153"/>
      <c r="D323" s="3"/>
      <c r="E323" s="204">
        <f t="shared" ref="E323" si="128">B323*D323</f>
        <v>0</v>
      </c>
      <c r="F323" s="2"/>
      <c r="G323" s="204">
        <f t="shared" ref="G323" si="129">B323*F323</f>
        <v>0</v>
      </c>
      <c r="H323" s="2"/>
      <c r="I323" s="204">
        <f t="shared" ref="I323" si="130">B323*H323</f>
        <v>0</v>
      </c>
      <c r="J323" s="2"/>
      <c r="K323" s="204">
        <f t="shared" ref="K323" si="131">(E323*$J$6)+J323+I323+G323</f>
        <v>0</v>
      </c>
      <c r="L323" s="1">
        <f t="shared" ref="L323" si="132">K323</f>
        <v>0</v>
      </c>
      <c r="M323" s="16"/>
      <c r="R323" s="125"/>
      <c r="S323" s="125"/>
    </row>
    <row r="324" spans="1:19" s="4" customFormat="1" ht="51" x14ac:dyDescent="0.2">
      <c r="A324" s="212" t="s">
        <v>118</v>
      </c>
      <c r="B324" s="152"/>
      <c r="C324" s="153"/>
      <c r="D324" s="3"/>
      <c r="E324" s="204">
        <f t="shared" ref="E324:E346" si="133">B324*D324</f>
        <v>0</v>
      </c>
      <c r="F324" s="2"/>
      <c r="G324" s="204">
        <f t="shared" ref="G324:G346" si="134">B324*F324</f>
        <v>0</v>
      </c>
      <c r="H324" s="2"/>
      <c r="I324" s="204">
        <f t="shared" ref="I324:I346" si="135">B324*H324</f>
        <v>0</v>
      </c>
      <c r="J324" s="2"/>
      <c r="K324" s="204">
        <f t="shared" ref="K324:K346" si="136">(E324*$J$6)+J324+I324+G324</f>
        <v>0</v>
      </c>
      <c r="L324" s="1">
        <f t="shared" ref="L324:L346" si="137">K324</f>
        <v>0</v>
      </c>
      <c r="M324" s="16"/>
      <c r="R324" s="125"/>
      <c r="S324" s="125"/>
    </row>
    <row r="325" spans="1:19" s="4" customFormat="1" ht="51" x14ac:dyDescent="0.2">
      <c r="A325" s="212" t="s">
        <v>119</v>
      </c>
      <c r="B325" s="152"/>
      <c r="C325" s="153"/>
      <c r="D325" s="3"/>
      <c r="E325" s="204">
        <f t="shared" si="133"/>
        <v>0</v>
      </c>
      <c r="F325" s="2"/>
      <c r="G325" s="204">
        <f t="shared" si="134"/>
        <v>0</v>
      </c>
      <c r="H325" s="2"/>
      <c r="I325" s="204">
        <f t="shared" si="135"/>
        <v>0</v>
      </c>
      <c r="J325" s="2"/>
      <c r="K325" s="204">
        <f t="shared" si="136"/>
        <v>0</v>
      </c>
      <c r="L325" s="1">
        <f t="shared" si="137"/>
        <v>0</v>
      </c>
      <c r="M325" s="16"/>
      <c r="R325" s="125"/>
      <c r="S325" s="125"/>
    </row>
    <row r="326" spans="1:19" s="4" customFormat="1" ht="51" x14ac:dyDescent="0.2">
      <c r="A326" s="212" t="s">
        <v>120</v>
      </c>
      <c r="B326" s="152"/>
      <c r="C326" s="153"/>
      <c r="D326" s="3"/>
      <c r="E326" s="204">
        <f t="shared" si="133"/>
        <v>0</v>
      </c>
      <c r="F326" s="2"/>
      <c r="G326" s="204">
        <f t="shared" si="134"/>
        <v>0</v>
      </c>
      <c r="H326" s="2"/>
      <c r="I326" s="204">
        <f t="shared" si="135"/>
        <v>0</v>
      </c>
      <c r="J326" s="2"/>
      <c r="K326" s="204">
        <f t="shared" si="136"/>
        <v>0</v>
      </c>
      <c r="L326" s="1">
        <f t="shared" si="137"/>
        <v>0</v>
      </c>
      <c r="M326" s="16"/>
      <c r="R326" s="125"/>
      <c r="S326" s="125"/>
    </row>
    <row r="327" spans="1:19" s="4" customFormat="1" x14ac:dyDescent="0.2">
      <c r="A327" s="212" t="s">
        <v>126</v>
      </c>
      <c r="B327" s="152"/>
      <c r="C327" s="153"/>
      <c r="D327" s="3"/>
      <c r="E327" s="204">
        <f t="shared" si="133"/>
        <v>0</v>
      </c>
      <c r="F327" s="2"/>
      <c r="G327" s="204">
        <f t="shared" si="134"/>
        <v>0</v>
      </c>
      <c r="H327" s="2"/>
      <c r="I327" s="204">
        <f t="shared" si="135"/>
        <v>0</v>
      </c>
      <c r="J327" s="2"/>
      <c r="K327" s="204">
        <f t="shared" si="136"/>
        <v>0</v>
      </c>
      <c r="L327" s="1">
        <f t="shared" si="137"/>
        <v>0</v>
      </c>
      <c r="M327" s="16"/>
      <c r="R327" s="125"/>
      <c r="S327" s="125"/>
    </row>
    <row r="328" spans="1:19" s="4" customFormat="1" x14ac:dyDescent="0.2">
      <c r="A328" s="212" t="s">
        <v>126</v>
      </c>
      <c r="B328" s="152"/>
      <c r="C328" s="153"/>
      <c r="D328" s="3"/>
      <c r="E328" s="204">
        <f t="shared" si="133"/>
        <v>0</v>
      </c>
      <c r="F328" s="2"/>
      <c r="G328" s="204">
        <f t="shared" si="134"/>
        <v>0</v>
      </c>
      <c r="H328" s="2"/>
      <c r="I328" s="204">
        <f t="shared" si="135"/>
        <v>0</v>
      </c>
      <c r="J328" s="2"/>
      <c r="K328" s="204">
        <f t="shared" si="136"/>
        <v>0</v>
      </c>
      <c r="L328" s="1">
        <f t="shared" si="137"/>
        <v>0</v>
      </c>
      <c r="M328" s="16"/>
      <c r="R328" s="125"/>
      <c r="S328" s="125"/>
    </row>
    <row r="329" spans="1:19" s="4" customFormat="1" x14ac:dyDescent="0.2">
      <c r="A329" s="212" t="s">
        <v>126</v>
      </c>
      <c r="B329" s="152"/>
      <c r="C329" s="153"/>
      <c r="D329" s="3"/>
      <c r="E329" s="204">
        <f t="shared" si="133"/>
        <v>0</v>
      </c>
      <c r="F329" s="2"/>
      <c r="G329" s="204">
        <f t="shared" si="134"/>
        <v>0</v>
      </c>
      <c r="H329" s="2"/>
      <c r="I329" s="204">
        <f t="shared" si="135"/>
        <v>0</v>
      </c>
      <c r="J329" s="2"/>
      <c r="K329" s="204">
        <f t="shared" si="136"/>
        <v>0</v>
      </c>
      <c r="L329" s="1">
        <f t="shared" si="137"/>
        <v>0</v>
      </c>
      <c r="M329" s="16"/>
      <c r="R329" s="125"/>
      <c r="S329" s="125"/>
    </row>
    <row r="330" spans="1:19" s="4" customFormat="1" x14ac:dyDescent="0.2">
      <c r="A330" s="212" t="s">
        <v>126</v>
      </c>
      <c r="B330" s="152"/>
      <c r="C330" s="153"/>
      <c r="D330" s="3"/>
      <c r="E330" s="204">
        <f t="shared" si="133"/>
        <v>0</v>
      </c>
      <c r="F330" s="2"/>
      <c r="G330" s="204">
        <f t="shared" si="134"/>
        <v>0</v>
      </c>
      <c r="H330" s="2"/>
      <c r="I330" s="204">
        <f t="shared" si="135"/>
        <v>0</v>
      </c>
      <c r="J330" s="2"/>
      <c r="K330" s="204">
        <f t="shared" si="136"/>
        <v>0</v>
      </c>
      <c r="L330" s="1">
        <f t="shared" si="137"/>
        <v>0</v>
      </c>
      <c r="M330" s="16"/>
      <c r="R330" s="125"/>
      <c r="S330" s="125"/>
    </row>
    <row r="331" spans="1:19" s="4" customFormat="1" x14ac:dyDescent="0.2">
      <c r="A331" s="212" t="s">
        <v>126</v>
      </c>
      <c r="B331" s="152"/>
      <c r="C331" s="153"/>
      <c r="D331" s="3"/>
      <c r="E331" s="204">
        <f t="shared" si="133"/>
        <v>0</v>
      </c>
      <c r="F331" s="2"/>
      <c r="G331" s="204">
        <f t="shared" si="134"/>
        <v>0</v>
      </c>
      <c r="H331" s="2"/>
      <c r="I331" s="204">
        <f t="shared" si="135"/>
        <v>0</v>
      </c>
      <c r="J331" s="2"/>
      <c r="K331" s="204">
        <f t="shared" si="136"/>
        <v>0</v>
      </c>
      <c r="L331" s="1">
        <f t="shared" si="137"/>
        <v>0</v>
      </c>
      <c r="M331" s="16"/>
      <c r="R331" s="125"/>
      <c r="S331" s="125"/>
    </row>
    <row r="332" spans="1:19" s="4" customFormat="1" x14ac:dyDescent="0.2">
      <c r="A332" s="212" t="s">
        <v>126</v>
      </c>
      <c r="B332" s="152"/>
      <c r="C332" s="153"/>
      <c r="D332" s="3"/>
      <c r="E332" s="204">
        <f t="shared" si="133"/>
        <v>0</v>
      </c>
      <c r="F332" s="2"/>
      <c r="G332" s="204">
        <f t="shared" si="134"/>
        <v>0</v>
      </c>
      <c r="H332" s="2"/>
      <c r="I332" s="204">
        <f t="shared" si="135"/>
        <v>0</v>
      </c>
      <c r="J332" s="2"/>
      <c r="K332" s="204">
        <f t="shared" si="136"/>
        <v>0</v>
      </c>
      <c r="L332" s="1">
        <f t="shared" si="137"/>
        <v>0</v>
      </c>
      <c r="M332" s="16"/>
      <c r="R332" s="125"/>
      <c r="S332" s="125"/>
    </row>
    <row r="333" spans="1:19" s="4" customFormat="1" ht="13.5" hidden="1" customHeight="1" x14ac:dyDescent="0.2">
      <c r="A333" s="212" t="s">
        <v>126</v>
      </c>
      <c r="B333" s="152"/>
      <c r="C333" s="153"/>
      <c r="D333" s="3"/>
      <c r="E333" s="204">
        <f t="shared" si="133"/>
        <v>0</v>
      </c>
      <c r="F333" s="2"/>
      <c r="G333" s="204">
        <f t="shared" si="134"/>
        <v>0</v>
      </c>
      <c r="H333" s="2"/>
      <c r="I333" s="204">
        <f t="shared" si="135"/>
        <v>0</v>
      </c>
      <c r="J333" s="2"/>
      <c r="K333" s="204">
        <f t="shared" si="136"/>
        <v>0</v>
      </c>
      <c r="L333" s="1">
        <f t="shared" si="137"/>
        <v>0</v>
      </c>
      <c r="M333" s="16"/>
      <c r="R333" s="125"/>
      <c r="S333" s="125"/>
    </row>
    <row r="334" spans="1:19" s="4" customFormat="1" ht="13.5" hidden="1" customHeight="1" x14ac:dyDescent="0.2">
      <c r="A334" s="212" t="s">
        <v>126</v>
      </c>
      <c r="B334" s="152"/>
      <c r="C334" s="153"/>
      <c r="D334" s="3"/>
      <c r="E334" s="204">
        <f t="shared" si="133"/>
        <v>0</v>
      </c>
      <c r="F334" s="2"/>
      <c r="G334" s="204">
        <f t="shared" si="134"/>
        <v>0</v>
      </c>
      <c r="H334" s="2"/>
      <c r="I334" s="204">
        <f t="shared" si="135"/>
        <v>0</v>
      </c>
      <c r="J334" s="2"/>
      <c r="K334" s="204">
        <f t="shared" si="136"/>
        <v>0</v>
      </c>
      <c r="L334" s="1">
        <f t="shared" si="137"/>
        <v>0</v>
      </c>
      <c r="M334" s="16"/>
      <c r="R334" s="125"/>
      <c r="S334" s="125"/>
    </row>
    <row r="335" spans="1:19" s="4" customFormat="1" ht="13.5" hidden="1" customHeight="1" x14ac:dyDescent="0.2">
      <c r="A335" s="212" t="s">
        <v>126</v>
      </c>
      <c r="B335" s="152"/>
      <c r="C335" s="153"/>
      <c r="D335" s="3"/>
      <c r="E335" s="204">
        <f t="shared" si="133"/>
        <v>0</v>
      </c>
      <c r="F335" s="2"/>
      <c r="G335" s="204">
        <f t="shared" si="134"/>
        <v>0</v>
      </c>
      <c r="H335" s="2"/>
      <c r="I335" s="204">
        <f t="shared" si="135"/>
        <v>0</v>
      </c>
      <c r="J335" s="2"/>
      <c r="K335" s="204">
        <f t="shared" si="136"/>
        <v>0</v>
      </c>
      <c r="L335" s="1">
        <f t="shared" si="137"/>
        <v>0</v>
      </c>
      <c r="M335" s="16"/>
      <c r="R335" s="125"/>
      <c r="S335" s="125"/>
    </row>
    <row r="336" spans="1:19" s="4" customFormat="1" ht="13.5" hidden="1" customHeight="1" x14ac:dyDescent="0.2">
      <c r="A336" s="212" t="s">
        <v>126</v>
      </c>
      <c r="B336" s="152"/>
      <c r="C336" s="153"/>
      <c r="D336" s="3"/>
      <c r="E336" s="204">
        <f t="shared" si="133"/>
        <v>0</v>
      </c>
      <c r="F336" s="2"/>
      <c r="G336" s="204">
        <f t="shared" si="134"/>
        <v>0</v>
      </c>
      <c r="H336" s="2"/>
      <c r="I336" s="204">
        <f t="shared" si="135"/>
        <v>0</v>
      </c>
      <c r="J336" s="2"/>
      <c r="K336" s="204">
        <f t="shared" si="136"/>
        <v>0</v>
      </c>
      <c r="L336" s="1">
        <f t="shared" si="137"/>
        <v>0</v>
      </c>
      <c r="M336" s="16"/>
      <c r="R336" s="125"/>
      <c r="S336" s="125"/>
    </row>
    <row r="337" spans="1:19" s="4" customFormat="1" ht="13.5" hidden="1" customHeight="1" x14ac:dyDescent="0.2">
      <c r="A337" s="212" t="s">
        <v>126</v>
      </c>
      <c r="B337" s="152"/>
      <c r="C337" s="153"/>
      <c r="D337" s="3"/>
      <c r="E337" s="204">
        <f t="shared" si="133"/>
        <v>0</v>
      </c>
      <c r="F337" s="2"/>
      <c r="G337" s="204">
        <f t="shared" si="134"/>
        <v>0</v>
      </c>
      <c r="H337" s="2"/>
      <c r="I337" s="204">
        <f t="shared" si="135"/>
        <v>0</v>
      </c>
      <c r="J337" s="2"/>
      <c r="K337" s="204">
        <f t="shared" si="136"/>
        <v>0</v>
      </c>
      <c r="L337" s="1">
        <f t="shared" si="137"/>
        <v>0</v>
      </c>
      <c r="M337" s="16"/>
      <c r="R337" s="125"/>
      <c r="S337" s="125"/>
    </row>
    <row r="338" spans="1:19" s="4" customFormat="1" ht="13.5" hidden="1" customHeight="1" x14ac:dyDescent="0.2">
      <c r="A338" s="212" t="s">
        <v>126</v>
      </c>
      <c r="B338" s="152"/>
      <c r="C338" s="153"/>
      <c r="D338" s="3"/>
      <c r="E338" s="204">
        <f t="shared" si="133"/>
        <v>0</v>
      </c>
      <c r="F338" s="2"/>
      <c r="G338" s="204">
        <f t="shared" si="134"/>
        <v>0</v>
      </c>
      <c r="H338" s="2"/>
      <c r="I338" s="204">
        <f t="shared" si="135"/>
        <v>0</v>
      </c>
      <c r="J338" s="2"/>
      <c r="K338" s="204">
        <f t="shared" si="136"/>
        <v>0</v>
      </c>
      <c r="L338" s="1">
        <f t="shared" si="137"/>
        <v>0</v>
      </c>
      <c r="M338" s="16"/>
      <c r="R338" s="125"/>
      <c r="S338" s="125"/>
    </row>
    <row r="339" spans="1:19" s="4" customFormat="1" ht="13.5" hidden="1" customHeight="1" x14ac:dyDescent="0.2">
      <c r="A339" s="212" t="s">
        <v>126</v>
      </c>
      <c r="B339" s="152"/>
      <c r="C339" s="153"/>
      <c r="D339" s="3"/>
      <c r="E339" s="204">
        <f t="shared" si="133"/>
        <v>0</v>
      </c>
      <c r="F339" s="2"/>
      <c r="G339" s="204">
        <f t="shared" si="134"/>
        <v>0</v>
      </c>
      <c r="H339" s="2"/>
      <c r="I339" s="204">
        <f t="shared" si="135"/>
        <v>0</v>
      </c>
      <c r="J339" s="2"/>
      <c r="K339" s="204">
        <f t="shared" si="136"/>
        <v>0</v>
      </c>
      <c r="L339" s="1">
        <f t="shared" si="137"/>
        <v>0</v>
      </c>
      <c r="M339" s="16"/>
      <c r="R339" s="125"/>
      <c r="S339" s="125"/>
    </row>
    <row r="340" spans="1:19" s="4" customFormat="1" ht="13.5" hidden="1" customHeight="1" x14ac:dyDescent="0.2">
      <c r="A340" s="212" t="s">
        <v>126</v>
      </c>
      <c r="B340" s="152"/>
      <c r="C340" s="153"/>
      <c r="D340" s="3"/>
      <c r="E340" s="204">
        <f t="shared" si="133"/>
        <v>0</v>
      </c>
      <c r="F340" s="2"/>
      <c r="G340" s="204">
        <f t="shared" si="134"/>
        <v>0</v>
      </c>
      <c r="H340" s="2"/>
      <c r="I340" s="204">
        <f t="shared" si="135"/>
        <v>0</v>
      </c>
      <c r="J340" s="2"/>
      <c r="K340" s="204">
        <f t="shared" si="136"/>
        <v>0</v>
      </c>
      <c r="L340" s="1">
        <f t="shared" si="137"/>
        <v>0</v>
      </c>
      <c r="M340" s="16"/>
      <c r="R340" s="125"/>
      <c r="S340" s="125"/>
    </row>
    <row r="341" spans="1:19" s="4" customFormat="1" ht="13.5" hidden="1" customHeight="1" x14ac:dyDescent="0.2">
      <c r="A341" s="212" t="s">
        <v>126</v>
      </c>
      <c r="B341" s="152"/>
      <c r="C341" s="153"/>
      <c r="D341" s="3"/>
      <c r="E341" s="204">
        <f t="shared" si="133"/>
        <v>0</v>
      </c>
      <c r="F341" s="2"/>
      <c r="G341" s="204">
        <f t="shared" si="134"/>
        <v>0</v>
      </c>
      <c r="H341" s="2"/>
      <c r="I341" s="204">
        <f t="shared" si="135"/>
        <v>0</v>
      </c>
      <c r="J341" s="2"/>
      <c r="K341" s="204">
        <f t="shared" si="136"/>
        <v>0</v>
      </c>
      <c r="L341" s="1">
        <f t="shared" si="137"/>
        <v>0</v>
      </c>
      <c r="M341" s="16"/>
      <c r="R341" s="125"/>
      <c r="S341" s="125"/>
    </row>
    <row r="342" spans="1:19" s="4" customFormat="1" ht="13.5" hidden="1" customHeight="1" x14ac:dyDescent="0.2">
      <c r="A342" s="212" t="s">
        <v>126</v>
      </c>
      <c r="B342" s="152"/>
      <c r="C342" s="153"/>
      <c r="D342" s="3"/>
      <c r="E342" s="204">
        <f t="shared" si="133"/>
        <v>0</v>
      </c>
      <c r="F342" s="2"/>
      <c r="G342" s="204">
        <f t="shared" si="134"/>
        <v>0</v>
      </c>
      <c r="H342" s="2"/>
      <c r="I342" s="204">
        <f t="shared" si="135"/>
        <v>0</v>
      </c>
      <c r="J342" s="2"/>
      <c r="K342" s="204">
        <f t="shared" si="136"/>
        <v>0</v>
      </c>
      <c r="L342" s="1">
        <f t="shared" si="137"/>
        <v>0</v>
      </c>
      <c r="M342" s="16"/>
      <c r="R342" s="125"/>
      <c r="S342" s="125"/>
    </row>
    <row r="343" spans="1:19" s="4" customFormat="1" ht="13.5" hidden="1" customHeight="1" x14ac:dyDescent="0.2">
      <c r="A343" s="212" t="s">
        <v>126</v>
      </c>
      <c r="B343" s="152"/>
      <c r="C343" s="153"/>
      <c r="D343" s="3"/>
      <c r="E343" s="204">
        <f t="shared" si="133"/>
        <v>0</v>
      </c>
      <c r="F343" s="2"/>
      <c r="G343" s="204">
        <f t="shared" si="134"/>
        <v>0</v>
      </c>
      <c r="H343" s="2"/>
      <c r="I343" s="204">
        <f t="shared" si="135"/>
        <v>0</v>
      </c>
      <c r="J343" s="2"/>
      <c r="K343" s="204">
        <f t="shared" si="136"/>
        <v>0</v>
      </c>
      <c r="L343" s="1">
        <f t="shared" si="137"/>
        <v>0</v>
      </c>
      <c r="M343" s="16"/>
      <c r="R343" s="125"/>
      <c r="S343" s="125"/>
    </row>
    <row r="344" spans="1:19" s="4" customFormat="1" ht="13.5" hidden="1" customHeight="1" x14ac:dyDescent="0.2">
      <c r="A344" s="212" t="s">
        <v>126</v>
      </c>
      <c r="B344" s="152"/>
      <c r="C344" s="153"/>
      <c r="D344" s="3"/>
      <c r="E344" s="204">
        <f t="shared" si="133"/>
        <v>0</v>
      </c>
      <c r="F344" s="2"/>
      <c r="G344" s="204">
        <f t="shared" si="134"/>
        <v>0</v>
      </c>
      <c r="H344" s="2"/>
      <c r="I344" s="204">
        <f t="shared" si="135"/>
        <v>0</v>
      </c>
      <c r="J344" s="2"/>
      <c r="K344" s="204">
        <f t="shared" si="136"/>
        <v>0</v>
      </c>
      <c r="L344" s="1">
        <f t="shared" si="137"/>
        <v>0</v>
      </c>
      <c r="M344" s="16"/>
      <c r="R344" s="125"/>
      <c r="S344" s="125"/>
    </row>
    <row r="345" spans="1:19" s="4" customFormat="1" ht="13.5" hidden="1" customHeight="1" x14ac:dyDescent="0.2">
      <c r="A345" s="212" t="s">
        <v>126</v>
      </c>
      <c r="B345" s="152"/>
      <c r="C345" s="153"/>
      <c r="D345" s="3"/>
      <c r="E345" s="204">
        <f t="shared" si="133"/>
        <v>0</v>
      </c>
      <c r="F345" s="2"/>
      <c r="G345" s="204">
        <f t="shared" si="134"/>
        <v>0</v>
      </c>
      <c r="H345" s="2"/>
      <c r="I345" s="204">
        <f t="shared" si="135"/>
        <v>0</v>
      </c>
      <c r="J345" s="2"/>
      <c r="K345" s="204">
        <f t="shared" si="136"/>
        <v>0</v>
      </c>
      <c r="L345" s="1">
        <f t="shared" si="137"/>
        <v>0</v>
      </c>
      <c r="M345" s="16"/>
      <c r="R345" s="125"/>
      <c r="S345" s="125"/>
    </row>
    <row r="346" spans="1:19" s="4" customFormat="1" ht="13.5" hidden="1" customHeight="1" x14ac:dyDescent="0.2">
      <c r="A346" s="212" t="s">
        <v>126</v>
      </c>
      <c r="B346" s="152"/>
      <c r="C346" s="153"/>
      <c r="D346" s="3"/>
      <c r="E346" s="204">
        <f t="shared" si="133"/>
        <v>0</v>
      </c>
      <c r="F346" s="2"/>
      <c r="G346" s="204">
        <f t="shared" si="134"/>
        <v>0</v>
      </c>
      <c r="H346" s="2"/>
      <c r="I346" s="204">
        <f t="shared" si="135"/>
        <v>0</v>
      </c>
      <c r="J346" s="2"/>
      <c r="K346" s="204">
        <f t="shared" si="136"/>
        <v>0</v>
      </c>
      <c r="L346" s="1">
        <f t="shared" si="137"/>
        <v>0</v>
      </c>
      <c r="M346" s="16"/>
      <c r="R346" s="125"/>
      <c r="S346" s="125"/>
    </row>
    <row r="347" spans="1:19" s="4" customFormat="1" x14ac:dyDescent="0.2">
      <c r="A347" s="261"/>
      <c r="B347" s="152"/>
      <c r="C347" s="153"/>
      <c r="D347" s="3"/>
      <c r="E347" s="249"/>
      <c r="F347" s="2"/>
      <c r="G347" s="204"/>
      <c r="H347" s="2"/>
      <c r="I347" s="204"/>
      <c r="J347" s="2"/>
      <c r="K347" s="204"/>
      <c r="L347" s="1"/>
      <c r="M347" s="16"/>
      <c r="R347" s="125"/>
      <c r="S347" s="125"/>
    </row>
    <row r="348" spans="1:19" s="4" customFormat="1" ht="38.25" x14ac:dyDescent="0.2">
      <c r="A348" s="258" t="s">
        <v>143</v>
      </c>
      <c r="B348" s="152"/>
      <c r="C348" s="153"/>
      <c r="D348" s="3"/>
      <c r="E348" s="249" t="s">
        <v>23</v>
      </c>
      <c r="F348" s="2"/>
      <c r="G348" s="204" t="s">
        <v>23</v>
      </c>
      <c r="H348" s="2" t="s">
        <v>23</v>
      </c>
      <c r="I348" s="204" t="s">
        <v>23</v>
      </c>
      <c r="J348" s="2"/>
      <c r="K348" s="204" t="s">
        <v>23</v>
      </c>
      <c r="L348" s="1"/>
      <c r="M348" s="16"/>
      <c r="R348" s="125"/>
      <c r="S348" s="125"/>
    </row>
    <row r="349" spans="1:19" s="4" customFormat="1" ht="38.25" x14ac:dyDescent="0.2">
      <c r="A349" s="212" t="s">
        <v>121</v>
      </c>
      <c r="B349" s="152"/>
      <c r="C349" s="153"/>
      <c r="D349" s="3"/>
      <c r="E349" s="204">
        <f t="shared" ref="E349" si="138">B349*D349</f>
        <v>0</v>
      </c>
      <c r="F349" s="2"/>
      <c r="G349" s="204">
        <f t="shared" ref="G349" si="139">B349*F349</f>
        <v>0</v>
      </c>
      <c r="H349" s="2"/>
      <c r="I349" s="204">
        <f t="shared" ref="I349" si="140">B349*H349</f>
        <v>0</v>
      </c>
      <c r="J349" s="2"/>
      <c r="K349" s="204">
        <f t="shared" ref="K349" si="141">(E349*$J$6)+J349+I349+G349</f>
        <v>0</v>
      </c>
      <c r="L349" s="1">
        <f t="shared" ref="L349" si="142">K349</f>
        <v>0</v>
      </c>
      <c r="M349" s="16"/>
      <c r="R349" s="125"/>
      <c r="S349" s="125"/>
    </row>
    <row r="350" spans="1:19" s="4" customFormat="1" ht="38.25" x14ac:dyDescent="0.2">
      <c r="A350" s="212" t="s">
        <v>122</v>
      </c>
      <c r="B350" s="152"/>
      <c r="C350" s="153"/>
      <c r="D350" s="3"/>
      <c r="E350" s="204">
        <f t="shared" ref="E350:E372" si="143">B350*D350</f>
        <v>0</v>
      </c>
      <c r="F350" s="2"/>
      <c r="G350" s="204">
        <f t="shared" ref="G350:G372" si="144">B350*F350</f>
        <v>0</v>
      </c>
      <c r="H350" s="2"/>
      <c r="I350" s="204">
        <f t="shared" ref="I350:I372" si="145">B350*H350</f>
        <v>0</v>
      </c>
      <c r="J350" s="2"/>
      <c r="K350" s="204">
        <f t="shared" ref="K350:K372" si="146">(E350*$J$6)+J350+I350+G350</f>
        <v>0</v>
      </c>
      <c r="L350" s="1">
        <f t="shared" ref="L350:L372" si="147">K350</f>
        <v>0</v>
      </c>
      <c r="M350" s="16"/>
      <c r="R350" s="125"/>
      <c r="S350" s="125"/>
    </row>
    <row r="351" spans="1:19" s="4" customFormat="1" ht="51" x14ac:dyDescent="0.2">
      <c r="A351" s="212" t="s">
        <v>123</v>
      </c>
      <c r="B351" s="152"/>
      <c r="C351" s="153"/>
      <c r="D351" s="3"/>
      <c r="E351" s="204">
        <f t="shared" si="143"/>
        <v>0</v>
      </c>
      <c r="F351" s="2"/>
      <c r="G351" s="204">
        <f t="shared" si="144"/>
        <v>0</v>
      </c>
      <c r="H351" s="2"/>
      <c r="I351" s="204">
        <f t="shared" si="145"/>
        <v>0</v>
      </c>
      <c r="J351" s="2"/>
      <c r="K351" s="204">
        <f t="shared" si="146"/>
        <v>0</v>
      </c>
      <c r="L351" s="1">
        <f t="shared" si="147"/>
        <v>0</v>
      </c>
      <c r="M351" s="16"/>
      <c r="R351" s="125"/>
      <c r="S351" s="125"/>
    </row>
    <row r="352" spans="1:19" s="4" customFormat="1" ht="51" x14ac:dyDescent="0.2">
      <c r="A352" s="212" t="s">
        <v>124</v>
      </c>
      <c r="B352" s="152"/>
      <c r="C352" s="153"/>
      <c r="D352" s="3"/>
      <c r="E352" s="204">
        <f t="shared" si="143"/>
        <v>0</v>
      </c>
      <c r="F352" s="2"/>
      <c r="G352" s="204">
        <f t="shared" si="144"/>
        <v>0</v>
      </c>
      <c r="H352" s="2"/>
      <c r="I352" s="204">
        <f t="shared" si="145"/>
        <v>0</v>
      </c>
      <c r="J352" s="2"/>
      <c r="K352" s="204">
        <f t="shared" si="146"/>
        <v>0</v>
      </c>
      <c r="L352" s="1">
        <f t="shared" si="147"/>
        <v>0</v>
      </c>
      <c r="M352" s="16"/>
      <c r="R352" s="125"/>
      <c r="S352" s="125"/>
    </row>
    <row r="353" spans="1:19" s="4" customFormat="1" x14ac:dyDescent="0.2">
      <c r="A353" s="212" t="s">
        <v>126</v>
      </c>
      <c r="B353" s="152"/>
      <c r="C353" s="153"/>
      <c r="D353" s="3"/>
      <c r="E353" s="204">
        <f t="shared" si="143"/>
        <v>0</v>
      </c>
      <c r="F353" s="2"/>
      <c r="G353" s="204">
        <f t="shared" si="144"/>
        <v>0</v>
      </c>
      <c r="H353" s="2"/>
      <c r="I353" s="204">
        <f t="shared" si="145"/>
        <v>0</v>
      </c>
      <c r="J353" s="2"/>
      <c r="K353" s="204">
        <f t="shared" si="146"/>
        <v>0</v>
      </c>
      <c r="L353" s="1">
        <f t="shared" si="147"/>
        <v>0</v>
      </c>
      <c r="M353" s="16"/>
      <c r="R353" s="125"/>
      <c r="S353" s="125"/>
    </row>
    <row r="354" spans="1:19" s="4" customFormat="1" x14ac:dyDescent="0.2">
      <c r="A354" s="212" t="s">
        <v>126</v>
      </c>
      <c r="B354" s="152"/>
      <c r="C354" s="153"/>
      <c r="D354" s="3"/>
      <c r="E354" s="204">
        <f t="shared" si="143"/>
        <v>0</v>
      </c>
      <c r="F354" s="2"/>
      <c r="G354" s="204">
        <f t="shared" si="144"/>
        <v>0</v>
      </c>
      <c r="H354" s="2"/>
      <c r="I354" s="204">
        <f t="shared" si="145"/>
        <v>0</v>
      </c>
      <c r="J354" s="2"/>
      <c r="K354" s="204">
        <f t="shared" si="146"/>
        <v>0</v>
      </c>
      <c r="L354" s="1">
        <f t="shared" si="147"/>
        <v>0</v>
      </c>
      <c r="M354" s="16"/>
      <c r="R354" s="125"/>
      <c r="S354" s="125"/>
    </row>
    <row r="355" spans="1:19" s="4" customFormat="1" x14ac:dyDescent="0.2">
      <c r="A355" s="212" t="s">
        <v>126</v>
      </c>
      <c r="B355" s="152"/>
      <c r="C355" s="153"/>
      <c r="D355" s="3"/>
      <c r="E355" s="204">
        <f t="shared" si="143"/>
        <v>0</v>
      </c>
      <c r="F355" s="2"/>
      <c r="G355" s="204">
        <f t="shared" si="144"/>
        <v>0</v>
      </c>
      <c r="H355" s="2"/>
      <c r="I355" s="204">
        <f t="shared" si="145"/>
        <v>0</v>
      </c>
      <c r="J355" s="2"/>
      <c r="K355" s="204">
        <f t="shared" si="146"/>
        <v>0</v>
      </c>
      <c r="L355" s="1">
        <f t="shared" si="147"/>
        <v>0</v>
      </c>
      <c r="M355" s="16"/>
      <c r="R355" s="125"/>
      <c r="S355" s="125"/>
    </row>
    <row r="356" spans="1:19" s="4" customFormat="1" x14ac:dyDescent="0.2">
      <c r="A356" s="212" t="s">
        <v>126</v>
      </c>
      <c r="B356" s="152"/>
      <c r="C356" s="153"/>
      <c r="D356" s="3"/>
      <c r="E356" s="204">
        <f t="shared" si="143"/>
        <v>0</v>
      </c>
      <c r="F356" s="2"/>
      <c r="G356" s="204">
        <f t="shared" si="144"/>
        <v>0</v>
      </c>
      <c r="H356" s="2"/>
      <c r="I356" s="204">
        <f t="shared" si="145"/>
        <v>0</v>
      </c>
      <c r="J356" s="2"/>
      <c r="K356" s="204">
        <f t="shared" si="146"/>
        <v>0</v>
      </c>
      <c r="L356" s="1">
        <f t="shared" si="147"/>
        <v>0</v>
      </c>
      <c r="M356" s="16"/>
      <c r="R356" s="125"/>
      <c r="S356" s="125"/>
    </row>
    <row r="357" spans="1:19" s="4" customFormat="1" x14ac:dyDescent="0.2">
      <c r="A357" s="212" t="s">
        <v>126</v>
      </c>
      <c r="B357" s="152"/>
      <c r="C357" s="153"/>
      <c r="D357" s="3"/>
      <c r="E357" s="204">
        <f t="shared" si="143"/>
        <v>0</v>
      </c>
      <c r="F357" s="2"/>
      <c r="G357" s="204">
        <f t="shared" si="144"/>
        <v>0</v>
      </c>
      <c r="H357" s="2"/>
      <c r="I357" s="204">
        <f t="shared" si="145"/>
        <v>0</v>
      </c>
      <c r="J357" s="2"/>
      <c r="K357" s="204">
        <f t="shared" si="146"/>
        <v>0</v>
      </c>
      <c r="L357" s="1">
        <f t="shared" si="147"/>
        <v>0</v>
      </c>
      <c r="M357" s="16"/>
      <c r="R357" s="125"/>
      <c r="S357" s="125"/>
    </row>
    <row r="358" spans="1:19" s="4" customFormat="1" x14ac:dyDescent="0.2">
      <c r="A358" s="212" t="s">
        <v>126</v>
      </c>
      <c r="B358" s="152"/>
      <c r="C358" s="153"/>
      <c r="D358" s="3"/>
      <c r="E358" s="204">
        <f t="shared" si="143"/>
        <v>0</v>
      </c>
      <c r="F358" s="2"/>
      <c r="G358" s="204">
        <f t="shared" si="144"/>
        <v>0</v>
      </c>
      <c r="H358" s="2"/>
      <c r="I358" s="204">
        <f t="shared" si="145"/>
        <v>0</v>
      </c>
      <c r="J358" s="2"/>
      <c r="K358" s="204">
        <f t="shared" si="146"/>
        <v>0</v>
      </c>
      <c r="L358" s="1">
        <f t="shared" si="147"/>
        <v>0</v>
      </c>
      <c r="M358" s="16"/>
      <c r="R358" s="125"/>
      <c r="S358" s="125"/>
    </row>
    <row r="359" spans="1:19" s="4" customFormat="1" ht="13.5" hidden="1" customHeight="1" x14ac:dyDescent="0.2">
      <c r="A359" s="212" t="s">
        <v>126</v>
      </c>
      <c r="B359" s="152"/>
      <c r="C359" s="153"/>
      <c r="D359" s="3"/>
      <c r="E359" s="204">
        <f t="shared" si="143"/>
        <v>0</v>
      </c>
      <c r="F359" s="2"/>
      <c r="G359" s="204">
        <f t="shared" si="144"/>
        <v>0</v>
      </c>
      <c r="H359" s="2"/>
      <c r="I359" s="204">
        <f t="shared" si="145"/>
        <v>0</v>
      </c>
      <c r="J359" s="2"/>
      <c r="K359" s="204">
        <f t="shared" si="146"/>
        <v>0</v>
      </c>
      <c r="L359" s="1">
        <f t="shared" si="147"/>
        <v>0</v>
      </c>
      <c r="M359" s="16"/>
      <c r="R359" s="125"/>
      <c r="S359" s="125"/>
    </row>
    <row r="360" spans="1:19" s="4" customFormat="1" ht="13.5" hidden="1" customHeight="1" x14ac:dyDescent="0.2">
      <c r="A360" s="212" t="s">
        <v>126</v>
      </c>
      <c r="B360" s="152"/>
      <c r="C360" s="153"/>
      <c r="D360" s="3"/>
      <c r="E360" s="204">
        <f t="shared" si="143"/>
        <v>0</v>
      </c>
      <c r="F360" s="2"/>
      <c r="G360" s="204">
        <f t="shared" si="144"/>
        <v>0</v>
      </c>
      <c r="H360" s="2"/>
      <c r="I360" s="204">
        <f t="shared" si="145"/>
        <v>0</v>
      </c>
      <c r="J360" s="2"/>
      <c r="K360" s="204">
        <f t="shared" si="146"/>
        <v>0</v>
      </c>
      <c r="L360" s="1">
        <f t="shared" si="147"/>
        <v>0</v>
      </c>
      <c r="M360" s="16"/>
      <c r="R360" s="125"/>
      <c r="S360" s="125"/>
    </row>
    <row r="361" spans="1:19" s="4" customFormat="1" ht="13.5" hidden="1" customHeight="1" x14ac:dyDescent="0.2">
      <c r="A361" s="212" t="s">
        <v>126</v>
      </c>
      <c r="B361" s="152"/>
      <c r="C361" s="153"/>
      <c r="D361" s="3"/>
      <c r="E361" s="204">
        <f t="shared" si="143"/>
        <v>0</v>
      </c>
      <c r="F361" s="2"/>
      <c r="G361" s="204">
        <f t="shared" si="144"/>
        <v>0</v>
      </c>
      <c r="H361" s="2"/>
      <c r="I361" s="204">
        <f t="shared" si="145"/>
        <v>0</v>
      </c>
      <c r="J361" s="2"/>
      <c r="K361" s="204">
        <f t="shared" si="146"/>
        <v>0</v>
      </c>
      <c r="L361" s="1">
        <f t="shared" si="147"/>
        <v>0</v>
      </c>
      <c r="M361" s="16"/>
      <c r="R361" s="125"/>
      <c r="S361" s="125"/>
    </row>
    <row r="362" spans="1:19" s="4" customFormat="1" ht="13.5" hidden="1" customHeight="1" x14ac:dyDescent="0.2">
      <c r="A362" s="212" t="s">
        <v>126</v>
      </c>
      <c r="B362" s="152"/>
      <c r="C362" s="153"/>
      <c r="D362" s="3"/>
      <c r="E362" s="204">
        <f t="shared" si="143"/>
        <v>0</v>
      </c>
      <c r="F362" s="2"/>
      <c r="G362" s="204">
        <f t="shared" si="144"/>
        <v>0</v>
      </c>
      <c r="H362" s="2"/>
      <c r="I362" s="204">
        <f t="shared" si="145"/>
        <v>0</v>
      </c>
      <c r="J362" s="2"/>
      <c r="K362" s="204">
        <f t="shared" si="146"/>
        <v>0</v>
      </c>
      <c r="L362" s="1">
        <f t="shared" si="147"/>
        <v>0</v>
      </c>
      <c r="M362" s="16"/>
      <c r="R362" s="125"/>
      <c r="S362" s="125"/>
    </row>
    <row r="363" spans="1:19" s="4" customFormat="1" ht="13.5" hidden="1" customHeight="1" x14ac:dyDescent="0.2">
      <c r="A363" s="212" t="s">
        <v>126</v>
      </c>
      <c r="B363" s="152"/>
      <c r="C363" s="153"/>
      <c r="D363" s="3"/>
      <c r="E363" s="204">
        <f t="shared" si="143"/>
        <v>0</v>
      </c>
      <c r="F363" s="2"/>
      <c r="G363" s="204">
        <f t="shared" si="144"/>
        <v>0</v>
      </c>
      <c r="H363" s="2"/>
      <c r="I363" s="204">
        <f t="shared" si="145"/>
        <v>0</v>
      </c>
      <c r="J363" s="2"/>
      <c r="K363" s="204">
        <f t="shared" si="146"/>
        <v>0</v>
      </c>
      <c r="L363" s="1">
        <f t="shared" si="147"/>
        <v>0</v>
      </c>
      <c r="M363" s="16"/>
      <c r="R363" s="125"/>
      <c r="S363" s="125"/>
    </row>
    <row r="364" spans="1:19" s="4" customFormat="1" ht="13.5" hidden="1" customHeight="1" x14ac:dyDescent="0.2">
      <c r="A364" s="212" t="s">
        <v>126</v>
      </c>
      <c r="B364" s="152"/>
      <c r="C364" s="153"/>
      <c r="D364" s="3"/>
      <c r="E364" s="204">
        <f t="shared" si="143"/>
        <v>0</v>
      </c>
      <c r="F364" s="2"/>
      <c r="G364" s="204">
        <f t="shared" si="144"/>
        <v>0</v>
      </c>
      <c r="H364" s="2"/>
      <c r="I364" s="204">
        <f t="shared" si="145"/>
        <v>0</v>
      </c>
      <c r="J364" s="2"/>
      <c r="K364" s="204">
        <f t="shared" si="146"/>
        <v>0</v>
      </c>
      <c r="L364" s="1">
        <f t="shared" si="147"/>
        <v>0</v>
      </c>
      <c r="M364" s="16"/>
      <c r="R364" s="125"/>
      <c r="S364" s="125"/>
    </row>
    <row r="365" spans="1:19" s="4" customFormat="1" ht="13.5" hidden="1" customHeight="1" x14ac:dyDescent="0.2">
      <c r="A365" s="212" t="s">
        <v>126</v>
      </c>
      <c r="B365" s="152"/>
      <c r="C365" s="153"/>
      <c r="D365" s="3"/>
      <c r="E365" s="204">
        <f t="shared" si="143"/>
        <v>0</v>
      </c>
      <c r="F365" s="2"/>
      <c r="G365" s="204">
        <f t="shared" si="144"/>
        <v>0</v>
      </c>
      <c r="H365" s="2"/>
      <c r="I365" s="204">
        <f t="shared" si="145"/>
        <v>0</v>
      </c>
      <c r="J365" s="2"/>
      <c r="K365" s="204">
        <f t="shared" si="146"/>
        <v>0</v>
      </c>
      <c r="L365" s="1">
        <f t="shared" si="147"/>
        <v>0</v>
      </c>
      <c r="M365" s="16"/>
      <c r="R365" s="125"/>
      <c r="S365" s="125"/>
    </row>
    <row r="366" spans="1:19" s="4" customFormat="1" ht="13.5" hidden="1" customHeight="1" x14ac:dyDescent="0.2">
      <c r="A366" s="212" t="s">
        <v>126</v>
      </c>
      <c r="B366" s="152"/>
      <c r="C366" s="153"/>
      <c r="D366" s="3"/>
      <c r="E366" s="204">
        <f t="shared" si="143"/>
        <v>0</v>
      </c>
      <c r="F366" s="2"/>
      <c r="G366" s="204">
        <f t="shared" si="144"/>
        <v>0</v>
      </c>
      <c r="H366" s="2"/>
      <c r="I366" s="204">
        <f t="shared" si="145"/>
        <v>0</v>
      </c>
      <c r="J366" s="2"/>
      <c r="K366" s="204">
        <f t="shared" si="146"/>
        <v>0</v>
      </c>
      <c r="L366" s="1">
        <f t="shared" si="147"/>
        <v>0</v>
      </c>
      <c r="M366" s="16"/>
      <c r="R366" s="125"/>
      <c r="S366" s="125"/>
    </row>
    <row r="367" spans="1:19" s="4" customFormat="1" ht="13.5" hidden="1" customHeight="1" x14ac:dyDescent="0.2">
      <c r="A367" s="212" t="s">
        <v>126</v>
      </c>
      <c r="B367" s="152"/>
      <c r="C367" s="153"/>
      <c r="D367" s="3"/>
      <c r="E367" s="204">
        <f t="shared" si="143"/>
        <v>0</v>
      </c>
      <c r="F367" s="2"/>
      <c r="G367" s="204">
        <f t="shared" si="144"/>
        <v>0</v>
      </c>
      <c r="H367" s="2"/>
      <c r="I367" s="204">
        <f t="shared" si="145"/>
        <v>0</v>
      </c>
      <c r="J367" s="2"/>
      <c r="K367" s="204">
        <f t="shared" si="146"/>
        <v>0</v>
      </c>
      <c r="L367" s="1">
        <f t="shared" si="147"/>
        <v>0</v>
      </c>
      <c r="M367" s="16"/>
      <c r="R367" s="125"/>
      <c r="S367" s="125"/>
    </row>
    <row r="368" spans="1:19" s="4" customFormat="1" ht="13.5" hidden="1" customHeight="1" x14ac:dyDescent="0.2">
      <c r="A368" s="212" t="s">
        <v>126</v>
      </c>
      <c r="B368" s="152"/>
      <c r="C368" s="153"/>
      <c r="D368" s="3"/>
      <c r="E368" s="204">
        <f t="shared" si="143"/>
        <v>0</v>
      </c>
      <c r="F368" s="2"/>
      <c r="G368" s="204">
        <f t="shared" si="144"/>
        <v>0</v>
      </c>
      <c r="H368" s="2"/>
      <c r="I368" s="204">
        <f t="shared" si="145"/>
        <v>0</v>
      </c>
      <c r="J368" s="2"/>
      <c r="K368" s="204">
        <f t="shared" si="146"/>
        <v>0</v>
      </c>
      <c r="L368" s="1">
        <f t="shared" si="147"/>
        <v>0</v>
      </c>
      <c r="M368" s="16"/>
      <c r="R368" s="125"/>
      <c r="S368" s="125"/>
    </row>
    <row r="369" spans="1:19" s="4" customFormat="1" ht="13.5" hidden="1" customHeight="1" x14ac:dyDescent="0.2">
      <c r="A369" s="212" t="s">
        <v>126</v>
      </c>
      <c r="B369" s="152"/>
      <c r="C369" s="153"/>
      <c r="D369" s="3"/>
      <c r="E369" s="204">
        <f t="shared" si="143"/>
        <v>0</v>
      </c>
      <c r="F369" s="2"/>
      <c r="G369" s="204">
        <f t="shared" si="144"/>
        <v>0</v>
      </c>
      <c r="H369" s="2"/>
      <c r="I369" s="204">
        <f t="shared" si="145"/>
        <v>0</v>
      </c>
      <c r="J369" s="2"/>
      <c r="K369" s="204">
        <f t="shared" si="146"/>
        <v>0</v>
      </c>
      <c r="L369" s="1">
        <f t="shared" si="147"/>
        <v>0</v>
      </c>
      <c r="M369" s="16"/>
      <c r="R369" s="125"/>
      <c r="S369" s="125"/>
    </row>
    <row r="370" spans="1:19" s="4" customFormat="1" ht="13.5" hidden="1" customHeight="1" x14ac:dyDescent="0.2">
      <c r="A370" s="212" t="s">
        <v>126</v>
      </c>
      <c r="B370" s="152"/>
      <c r="C370" s="153"/>
      <c r="D370" s="3"/>
      <c r="E370" s="204">
        <f t="shared" si="143"/>
        <v>0</v>
      </c>
      <c r="F370" s="2"/>
      <c r="G370" s="204">
        <f t="shared" si="144"/>
        <v>0</v>
      </c>
      <c r="H370" s="2"/>
      <c r="I370" s="204">
        <f t="shared" si="145"/>
        <v>0</v>
      </c>
      <c r="J370" s="2"/>
      <c r="K370" s="204">
        <f t="shared" si="146"/>
        <v>0</v>
      </c>
      <c r="L370" s="1">
        <f t="shared" si="147"/>
        <v>0</v>
      </c>
      <c r="M370" s="16"/>
      <c r="R370" s="125"/>
      <c r="S370" s="125"/>
    </row>
    <row r="371" spans="1:19" s="4" customFormat="1" ht="13.5" hidden="1" customHeight="1" x14ac:dyDescent="0.2">
      <c r="A371" s="212" t="s">
        <v>126</v>
      </c>
      <c r="B371" s="152"/>
      <c r="C371" s="153"/>
      <c r="D371" s="3"/>
      <c r="E371" s="204">
        <f t="shared" si="143"/>
        <v>0</v>
      </c>
      <c r="F371" s="2"/>
      <c r="G371" s="204">
        <f t="shared" si="144"/>
        <v>0</v>
      </c>
      <c r="H371" s="2"/>
      <c r="I371" s="204">
        <f t="shared" si="145"/>
        <v>0</v>
      </c>
      <c r="J371" s="2"/>
      <c r="K371" s="204">
        <f t="shared" si="146"/>
        <v>0</v>
      </c>
      <c r="L371" s="1">
        <f t="shared" si="147"/>
        <v>0</v>
      </c>
      <c r="M371" s="16"/>
      <c r="R371" s="125"/>
      <c r="S371" s="125"/>
    </row>
    <row r="372" spans="1:19" s="4" customFormat="1" ht="13.5" hidden="1" customHeight="1" x14ac:dyDescent="0.2">
      <c r="A372" s="212" t="s">
        <v>126</v>
      </c>
      <c r="B372" s="152"/>
      <c r="C372" s="153"/>
      <c r="D372" s="3"/>
      <c r="E372" s="204">
        <f t="shared" si="143"/>
        <v>0</v>
      </c>
      <c r="F372" s="2"/>
      <c r="G372" s="204">
        <f t="shared" si="144"/>
        <v>0</v>
      </c>
      <c r="H372" s="2"/>
      <c r="I372" s="204">
        <f t="shared" si="145"/>
        <v>0</v>
      </c>
      <c r="J372" s="2"/>
      <c r="K372" s="204">
        <f t="shared" si="146"/>
        <v>0</v>
      </c>
      <c r="L372" s="1">
        <f t="shared" si="147"/>
        <v>0</v>
      </c>
      <c r="M372" s="16"/>
      <c r="R372" s="125"/>
      <c r="S372" s="125"/>
    </row>
    <row r="373" spans="1:19" s="4" customFormat="1" x14ac:dyDescent="0.2">
      <c r="A373" s="212"/>
      <c r="B373" s="152"/>
      <c r="C373" s="153"/>
      <c r="D373" s="3"/>
      <c r="E373" s="249"/>
      <c r="F373" s="2"/>
      <c r="G373" s="204"/>
      <c r="H373" s="2"/>
      <c r="I373" s="204"/>
      <c r="J373" s="2"/>
      <c r="K373" s="204"/>
      <c r="L373" s="1"/>
      <c r="M373" s="16"/>
      <c r="R373" s="125"/>
      <c r="S373" s="125"/>
    </row>
    <row r="374" spans="1:19" s="4" customFormat="1" ht="25.5" x14ac:dyDescent="0.2">
      <c r="A374" s="258" t="s">
        <v>144</v>
      </c>
      <c r="B374" s="152"/>
      <c r="C374" s="153"/>
      <c r="D374" s="3"/>
      <c r="E374" s="249"/>
      <c r="F374" s="2"/>
      <c r="G374" s="204"/>
      <c r="H374" s="2"/>
      <c r="I374" s="204"/>
      <c r="J374" s="2"/>
      <c r="K374" s="204"/>
      <c r="L374" s="1"/>
      <c r="M374" s="16"/>
      <c r="R374" s="125"/>
      <c r="S374" s="125"/>
    </row>
    <row r="375" spans="1:19" s="4" customFormat="1" ht="38.25" x14ac:dyDescent="0.2">
      <c r="A375" s="212" t="s">
        <v>107</v>
      </c>
      <c r="B375" s="152"/>
      <c r="C375" s="153"/>
      <c r="D375" s="3"/>
      <c r="E375" s="204">
        <f t="shared" ref="E375" si="148">B375*D375</f>
        <v>0</v>
      </c>
      <c r="F375" s="2"/>
      <c r="G375" s="204">
        <f t="shared" ref="G375" si="149">B375*F375</f>
        <v>0</v>
      </c>
      <c r="H375" s="2"/>
      <c r="I375" s="204">
        <f t="shared" ref="I375" si="150">B375*H375</f>
        <v>0</v>
      </c>
      <c r="J375" s="2"/>
      <c r="K375" s="204">
        <f t="shared" ref="K375" si="151">(E375*$J$6)+J375+I375+G375</f>
        <v>0</v>
      </c>
      <c r="L375" s="1">
        <f t="shared" ref="L375" si="152">K375</f>
        <v>0</v>
      </c>
      <c r="M375" s="16"/>
      <c r="R375" s="125"/>
      <c r="S375" s="125"/>
    </row>
    <row r="376" spans="1:19" s="4" customFormat="1" x14ac:dyDescent="0.2">
      <c r="A376" s="212" t="s">
        <v>126</v>
      </c>
      <c r="B376" s="152"/>
      <c r="C376" s="153"/>
      <c r="D376" s="3"/>
      <c r="E376" s="204">
        <f t="shared" ref="E376:E395" si="153">B376*D376</f>
        <v>0</v>
      </c>
      <c r="F376" s="2"/>
      <c r="G376" s="204">
        <f t="shared" ref="G376:G395" si="154">B376*F376</f>
        <v>0</v>
      </c>
      <c r="H376" s="2"/>
      <c r="I376" s="204">
        <f t="shared" ref="I376:I395" si="155">B376*H376</f>
        <v>0</v>
      </c>
      <c r="J376" s="2"/>
      <c r="K376" s="204">
        <f t="shared" ref="K376:K395" si="156">(E376*$J$6)+J376+I376+G376</f>
        <v>0</v>
      </c>
      <c r="L376" s="1">
        <f t="shared" ref="L376:L395" si="157">K376</f>
        <v>0</v>
      </c>
      <c r="M376" s="16"/>
      <c r="R376" s="125"/>
      <c r="S376" s="125"/>
    </row>
    <row r="377" spans="1:19" s="4" customFormat="1" x14ac:dyDescent="0.2">
      <c r="A377" s="212" t="s">
        <v>126</v>
      </c>
      <c r="B377" s="152"/>
      <c r="C377" s="153"/>
      <c r="D377" s="3"/>
      <c r="E377" s="204">
        <f t="shared" si="153"/>
        <v>0</v>
      </c>
      <c r="F377" s="2"/>
      <c r="G377" s="204">
        <f t="shared" si="154"/>
        <v>0</v>
      </c>
      <c r="H377" s="2"/>
      <c r="I377" s="204">
        <f t="shared" si="155"/>
        <v>0</v>
      </c>
      <c r="J377" s="2"/>
      <c r="K377" s="204">
        <f t="shared" si="156"/>
        <v>0</v>
      </c>
      <c r="L377" s="1">
        <f t="shared" si="157"/>
        <v>0</v>
      </c>
      <c r="M377" s="16"/>
      <c r="R377" s="125"/>
      <c r="S377" s="125"/>
    </row>
    <row r="378" spans="1:19" s="4" customFormat="1" x14ac:dyDescent="0.2">
      <c r="A378" s="212" t="s">
        <v>126</v>
      </c>
      <c r="B378" s="152"/>
      <c r="C378" s="153"/>
      <c r="D378" s="3"/>
      <c r="E378" s="204">
        <f t="shared" si="153"/>
        <v>0</v>
      </c>
      <c r="F378" s="2"/>
      <c r="G378" s="204">
        <f t="shared" si="154"/>
        <v>0</v>
      </c>
      <c r="H378" s="2"/>
      <c r="I378" s="204">
        <f t="shared" si="155"/>
        <v>0</v>
      </c>
      <c r="J378" s="2"/>
      <c r="K378" s="204">
        <f t="shared" si="156"/>
        <v>0</v>
      </c>
      <c r="L378" s="1">
        <f t="shared" si="157"/>
        <v>0</v>
      </c>
      <c r="M378" s="16"/>
      <c r="R378" s="125"/>
      <c r="S378" s="125"/>
    </row>
    <row r="379" spans="1:19" s="4" customFormat="1" x14ac:dyDescent="0.2">
      <c r="A379" s="212" t="s">
        <v>126</v>
      </c>
      <c r="B379" s="152"/>
      <c r="C379" s="153"/>
      <c r="D379" s="3"/>
      <c r="E379" s="204">
        <f t="shared" si="153"/>
        <v>0</v>
      </c>
      <c r="F379" s="2"/>
      <c r="G379" s="204">
        <f t="shared" si="154"/>
        <v>0</v>
      </c>
      <c r="H379" s="2"/>
      <c r="I379" s="204">
        <f t="shared" si="155"/>
        <v>0</v>
      </c>
      <c r="J379" s="2"/>
      <c r="K379" s="204">
        <f t="shared" si="156"/>
        <v>0</v>
      </c>
      <c r="L379" s="1">
        <f t="shared" si="157"/>
        <v>0</v>
      </c>
      <c r="M379" s="16"/>
      <c r="R379" s="125"/>
      <c r="S379" s="125"/>
    </row>
    <row r="380" spans="1:19" s="4" customFormat="1" ht="13.5" hidden="1" customHeight="1" x14ac:dyDescent="0.2">
      <c r="A380" s="212" t="s">
        <v>126</v>
      </c>
      <c r="B380" s="152"/>
      <c r="C380" s="153"/>
      <c r="D380" s="3"/>
      <c r="E380" s="204">
        <f t="shared" si="153"/>
        <v>0</v>
      </c>
      <c r="F380" s="2"/>
      <c r="G380" s="204">
        <f t="shared" si="154"/>
        <v>0</v>
      </c>
      <c r="H380" s="2"/>
      <c r="I380" s="204">
        <f t="shared" si="155"/>
        <v>0</v>
      </c>
      <c r="J380" s="2"/>
      <c r="K380" s="204">
        <f t="shared" si="156"/>
        <v>0</v>
      </c>
      <c r="L380" s="1">
        <f t="shared" si="157"/>
        <v>0</v>
      </c>
      <c r="M380" s="16"/>
      <c r="R380" s="125"/>
      <c r="S380" s="125"/>
    </row>
    <row r="381" spans="1:19" s="4" customFormat="1" ht="13.5" hidden="1" customHeight="1" x14ac:dyDescent="0.2">
      <c r="A381" s="212" t="s">
        <v>126</v>
      </c>
      <c r="B381" s="152"/>
      <c r="C381" s="153"/>
      <c r="D381" s="3"/>
      <c r="E381" s="204">
        <f t="shared" si="153"/>
        <v>0</v>
      </c>
      <c r="F381" s="2"/>
      <c r="G381" s="204">
        <f t="shared" si="154"/>
        <v>0</v>
      </c>
      <c r="H381" s="2"/>
      <c r="I381" s="204">
        <f t="shared" si="155"/>
        <v>0</v>
      </c>
      <c r="J381" s="2"/>
      <c r="K381" s="204">
        <f t="shared" si="156"/>
        <v>0</v>
      </c>
      <c r="L381" s="1">
        <f t="shared" si="157"/>
        <v>0</v>
      </c>
      <c r="M381" s="16"/>
      <c r="R381" s="125"/>
      <c r="S381" s="125"/>
    </row>
    <row r="382" spans="1:19" s="4" customFormat="1" ht="13.5" hidden="1" customHeight="1" x14ac:dyDescent="0.2">
      <c r="A382" s="212" t="s">
        <v>126</v>
      </c>
      <c r="B382" s="152"/>
      <c r="C382" s="153"/>
      <c r="D382" s="3"/>
      <c r="E382" s="204">
        <f t="shared" si="153"/>
        <v>0</v>
      </c>
      <c r="F382" s="2"/>
      <c r="G382" s="204">
        <f t="shared" si="154"/>
        <v>0</v>
      </c>
      <c r="H382" s="2"/>
      <c r="I382" s="204">
        <f t="shared" si="155"/>
        <v>0</v>
      </c>
      <c r="J382" s="2"/>
      <c r="K382" s="204">
        <f t="shared" si="156"/>
        <v>0</v>
      </c>
      <c r="L382" s="1">
        <f t="shared" si="157"/>
        <v>0</v>
      </c>
      <c r="M382" s="16"/>
      <c r="R382" s="125"/>
      <c r="S382" s="125"/>
    </row>
    <row r="383" spans="1:19" s="4" customFormat="1" ht="13.5" hidden="1" customHeight="1" x14ac:dyDescent="0.2">
      <c r="A383" s="212" t="s">
        <v>126</v>
      </c>
      <c r="B383" s="152"/>
      <c r="C383" s="153"/>
      <c r="D383" s="3"/>
      <c r="E383" s="204">
        <f t="shared" si="153"/>
        <v>0</v>
      </c>
      <c r="F383" s="2"/>
      <c r="G383" s="204">
        <f t="shared" si="154"/>
        <v>0</v>
      </c>
      <c r="H383" s="2"/>
      <c r="I383" s="204">
        <f t="shared" si="155"/>
        <v>0</v>
      </c>
      <c r="J383" s="2"/>
      <c r="K383" s="204">
        <f t="shared" si="156"/>
        <v>0</v>
      </c>
      <c r="L383" s="1">
        <f t="shared" si="157"/>
        <v>0</v>
      </c>
      <c r="M383" s="16"/>
      <c r="R383" s="125"/>
      <c r="S383" s="125"/>
    </row>
    <row r="384" spans="1:19" s="4" customFormat="1" ht="13.5" hidden="1" customHeight="1" x14ac:dyDescent="0.2">
      <c r="A384" s="212" t="s">
        <v>126</v>
      </c>
      <c r="B384" s="152"/>
      <c r="C384" s="153"/>
      <c r="D384" s="3"/>
      <c r="E384" s="204">
        <f t="shared" si="153"/>
        <v>0</v>
      </c>
      <c r="F384" s="2"/>
      <c r="G384" s="204">
        <f t="shared" si="154"/>
        <v>0</v>
      </c>
      <c r="H384" s="2"/>
      <c r="I384" s="204">
        <f t="shared" si="155"/>
        <v>0</v>
      </c>
      <c r="J384" s="2"/>
      <c r="K384" s="204">
        <f t="shared" si="156"/>
        <v>0</v>
      </c>
      <c r="L384" s="1">
        <f t="shared" si="157"/>
        <v>0</v>
      </c>
      <c r="M384" s="16"/>
      <c r="R384" s="125"/>
      <c r="S384" s="125"/>
    </row>
    <row r="385" spans="1:19" s="4" customFormat="1" ht="13.5" hidden="1" customHeight="1" x14ac:dyDescent="0.2">
      <c r="A385" s="212" t="s">
        <v>126</v>
      </c>
      <c r="B385" s="152"/>
      <c r="C385" s="153"/>
      <c r="D385" s="3"/>
      <c r="E385" s="204">
        <f t="shared" si="153"/>
        <v>0</v>
      </c>
      <c r="F385" s="2"/>
      <c r="G385" s="204">
        <f t="shared" si="154"/>
        <v>0</v>
      </c>
      <c r="H385" s="2"/>
      <c r="I385" s="204">
        <f t="shared" si="155"/>
        <v>0</v>
      </c>
      <c r="J385" s="2"/>
      <c r="K385" s="204">
        <f t="shared" si="156"/>
        <v>0</v>
      </c>
      <c r="L385" s="1">
        <f t="shared" si="157"/>
        <v>0</v>
      </c>
      <c r="M385" s="16"/>
      <c r="R385" s="125"/>
      <c r="S385" s="125"/>
    </row>
    <row r="386" spans="1:19" s="4" customFormat="1" ht="13.5" hidden="1" customHeight="1" x14ac:dyDescent="0.2">
      <c r="A386" s="212" t="s">
        <v>126</v>
      </c>
      <c r="B386" s="152"/>
      <c r="C386" s="153"/>
      <c r="D386" s="3"/>
      <c r="E386" s="204">
        <f t="shared" si="153"/>
        <v>0</v>
      </c>
      <c r="F386" s="2"/>
      <c r="G386" s="204">
        <f t="shared" si="154"/>
        <v>0</v>
      </c>
      <c r="H386" s="2"/>
      <c r="I386" s="204">
        <f t="shared" si="155"/>
        <v>0</v>
      </c>
      <c r="J386" s="2"/>
      <c r="K386" s="204">
        <f t="shared" si="156"/>
        <v>0</v>
      </c>
      <c r="L386" s="1">
        <f t="shared" si="157"/>
        <v>0</v>
      </c>
      <c r="M386" s="16"/>
      <c r="R386" s="125"/>
      <c r="S386" s="125"/>
    </row>
    <row r="387" spans="1:19" s="4" customFormat="1" ht="13.5" hidden="1" customHeight="1" x14ac:dyDescent="0.2">
      <c r="A387" s="212" t="s">
        <v>126</v>
      </c>
      <c r="B387" s="152"/>
      <c r="C387" s="153"/>
      <c r="D387" s="3"/>
      <c r="E387" s="204">
        <f t="shared" si="153"/>
        <v>0</v>
      </c>
      <c r="F387" s="2"/>
      <c r="G387" s="204">
        <f t="shared" si="154"/>
        <v>0</v>
      </c>
      <c r="H387" s="2"/>
      <c r="I387" s="204">
        <f t="shared" si="155"/>
        <v>0</v>
      </c>
      <c r="J387" s="2"/>
      <c r="K387" s="204">
        <f t="shared" si="156"/>
        <v>0</v>
      </c>
      <c r="L387" s="1">
        <f t="shared" si="157"/>
        <v>0</v>
      </c>
      <c r="M387" s="16"/>
      <c r="R387" s="125"/>
      <c r="S387" s="125"/>
    </row>
    <row r="388" spans="1:19" s="4" customFormat="1" ht="13.5" hidden="1" customHeight="1" x14ac:dyDescent="0.2">
      <c r="A388" s="212" t="s">
        <v>126</v>
      </c>
      <c r="B388" s="152"/>
      <c r="C388" s="153"/>
      <c r="D388" s="3"/>
      <c r="E388" s="204">
        <f t="shared" si="153"/>
        <v>0</v>
      </c>
      <c r="F388" s="2"/>
      <c r="G388" s="204">
        <f t="shared" si="154"/>
        <v>0</v>
      </c>
      <c r="H388" s="2"/>
      <c r="I388" s="204">
        <f t="shared" si="155"/>
        <v>0</v>
      </c>
      <c r="J388" s="2"/>
      <c r="K388" s="204">
        <f t="shared" si="156"/>
        <v>0</v>
      </c>
      <c r="L388" s="1">
        <f t="shared" si="157"/>
        <v>0</v>
      </c>
      <c r="M388" s="16"/>
      <c r="R388" s="125"/>
      <c r="S388" s="125"/>
    </row>
    <row r="389" spans="1:19" s="4" customFormat="1" ht="13.5" hidden="1" customHeight="1" x14ac:dyDescent="0.2">
      <c r="A389" s="212" t="s">
        <v>126</v>
      </c>
      <c r="B389" s="152"/>
      <c r="C389" s="153"/>
      <c r="D389" s="3"/>
      <c r="E389" s="204">
        <f t="shared" si="153"/>
        <v>0</v>
      </c>
      <c r="F389" s="2"/>
      <c r="G389" s="204">
        <f t="shared" si="154"/>
        <v>0</v>
      </c>
      <c r="H389" s="2"/>
      <c r="I389" s="204">
        <f t="shared" si="155"/>
        <v>0</v>
      </c>
      <c r="J389" s="2"/>
      <c r="K389" s="204">
        <f t="shared" si="156"/>
        <v>0</v>
      </c>
      <c r="L389" s="1">
        <f t="shared" si="157"/>
        <v>0</v>
      </c>
      <c r="M389" s="16"/>
      <c r="R389" s="125"/>
      <c r="S389" s="125"/>
    </row>
    <row r="390" spans="1:19" s="4" customFormat="1" ht="13.5" hidden="1" customHeight="1" x14ac:dyDescent="0.2">
      <c r="A390" s="212" t="s">
        <v>126</v>
      </c>
      <c r="B390" s="152"/>
      <c r="C390" s="153"/>
      <c r="D390" s="3"/>
      <c r="E390" s="204">
        <f t="shared" si="153"/>
        <v>0</v>
      </c>
      <c r="F390" s="2"/>
      <c r="G390" s="204">
        <f t="shared" si="154"/>
        <v>0</v>
      </c>
      <c r="H390" s="2"/>
      <c r="I390" s="204">
        <f t="shared" si="155"/>
        <v>0</v>
      </c>
      <c r="J390" s="2"/>
      <c r="K390" s="204">
        <f t="shared" si="156"/>
        <v>0</v>
      </c>
      <c r="L390" s="1">
        <f t="shared" si="157"/>
        <v>0</v>
      </c>
      <c r="M390" s="16"/>
      <c r="R390" s="125"/>
      <c r="S390" s="125"/>
    </row>
    <row r="391" spans="1:19" s="4" customFormat="1" ht="13.5" hidden="1" customHeight="1" x14ac:dyDescent="0.2">
      <c r="A391" s="212" t="s">
        <v>126</v>
      </c>
      <c r="B391" s="152"/>
      <c r="C391" s="153"/>
      <c r="D391" s="3"/>
      <c r="E391" s="204">
        <f t="shared" si="153"/>
        <v>0</v>
      </c>
      <c r="F391" s="2"/>
      <c r="G391" s="204">
        <f t="shared" si="154"/>
        <v>0</v>
      </c>
      <c r="H391" s="2"/>
      <c r="I391" s="204">
        <f t="shared" si="155"/>
        <v>0</v>
      </c>
      <c r="J391" s="2"/>
      <c r="K391" s="204">
        <f t="shared" si="156"/>
        <v>0</v>
      </c>
      <c r="L391" s="1">
        <f t="shared" si="157"/>
        <v>0</v>
      </c>
      <c r="M391" s="16"/>
      <c r="R391" s="125"/>
      <c r="S391" s="125"/>
    </row>
    <row r="392" spans="1:19" s="4" customFormat="1" ht="13.5" hidden="1" customHeight="1" x14ac:dyDescent="0.2">
      <c r="A392" s="212" t="s">
        <v>126</v>
      </c>
      <c r="B392" s="152"/>
      <c r="C392" s="153"/>
      <c r="D392" s="3"/>
      <c r="E392" s="204">
        <f t="shared" si="153"/>
        <v>0</v>
      </c>
      <c r="F392" s="2"/>
      <c r="G392" s="204">
        <f t="shared" si="154"/>
        <v>0</v>
      </c>
      <c r="H392" s="2"/>
      <c r="I392" s="204">
        <f t="shared" si="155"/>
        <v>0</v>
      </c>
      <c r="J392" s="2"/>
      <c r="K392" s="204">
        <f t="shared" si="156"/>
        <v>0</v>
      </c>
      <c r="L392" s="1">
        <f t="shared" si="157"/>
        <v>0</v>
      </c>
      <c r="M392" s="16"/>
      <c r="R392" s="125"/>
      <c r="S392" s="125"/>
    </row>
    <row r="393" spans="1:19" s="4" customFormat="1" ht="13.5" hidden="1" customHeight="1" x14ac:dyDescent="0.2">
      <c r="A393" s="212" t="s">
        <v>126</v>
      </c>
      <c r="B393" s="152"/>
      <c r="C393" s="153"/>
      <c r="D393" s="3"/>
      <c r="E393" s="204">
        <f t="shared" si="153"/>
        <v>0</v>
      </c>
      <c r="F393" s="2"/>
      <c r="G393" s="204">
        <f t="shared" si="154"/>
        <v>0</v>
      </c>
      <c r="H393" s="2"/>
      <c r="I393" s="204">
        <f t="shared" si="155"/>
        <v>0</v>
      </c>
      <c r="J393" s="2"/>
      <c r="K393" s="204">
        <f t="shared" si="156"/>
        <v>0</v>
      </c>
      <c r="L393" s="1">
        <f t="shared" si="157"/>
        <v>0</v>
      </c>
      <c r="M393" s="16"/>
      <c r="R393" s="125"/>
      <c r="S393" s="125"/>
    </row>
    <row r="394" spans="1:19" s="4" customFormat="1" ht="13.5" hidden="1" customHeight="1" x14ac:dyDescent="0.2">
      <c r="A394" s="212" t="s">
        <v>126</v>
      </c>
      <c r="B394" s="152"/>
      <c r="C394" s="153"/>
      <c r="D394" s="3"/>
      <c r="E394" s="204">
        <f t="shared" si="153"/>
        <v>0</v>
      </c>
      <c r="F394" s="2"/>
      <c r="G394" s="204">
        <f t="shared" si="154"/>
        <v>0</v>
      </c>
      <c r="H394" s="2"/>
      <c r="I394" s="204">
        <f t="shared" si="155"/>
        <v>0</v>
      </c>
      <c r="J394" s="2"/>
      <c r="K394" s="204">
        <f t="shared" si="156"/>
        <v>0</v>
      </c>
      <c r="L394" s="1">
        <f t="shared" si="157"/>
        <v>0</v>
      </c>
      <c r="M394" s="16"/>
      <c r="R394" s="125"/>
      <c r="S394" s="125"/>
    </row>
    <row r="395" spans="1:19" s="4" customFormat="1" ht="13.5" hidden="1" customHeight="1" x14ac:dyDescent="0.2">
      <c r="A395" s="212" t="s">
        <v>126</v>
      </c>
      <c r="B395" s="152"/>
      <c r="C395" s="153"/>
      <c r="D395" s="3"/>
      <c r="E395" s="204">
        <f t="shared" si="153"/>
        <v>0</v>
      </c>
      <c r="F395" s="2"/>
      <c r="G395" s="204">
        <f t="shared" si="154"/>
        <v>0</v>
      </c>
      <c r="H395" s="2"/>
      <c r="I395" s="204">
        <f t="shared" si="155"/>
        <v>0</v>
      </c>
      <c r="J395" s="2"/>
      <c r="K395" s="204">
        <f t="shared" si="156"/>
        <v>0</v>
      </c>
      <c r="L395" s="1">
        <f t="shared" si="157"/>
        <v>0</v>
      </c>
      <c r="M395" s="16"/>
      <c r="R395" s="125"/>
      <c r="S395" s="125"/>
    </row>
    <row r="396" spans="1:19" s="4" customFormat="1" x14ac:dyDescent="0.2">
      <c r="A396" s="212"/>
      <c r="B396" s="152"/>
      <c r="C396" s="153"/>
      <c r="D396" s="3"/>
      <c r="E396" s="249"/>
      <c r="F396" s="2"/>
      <c r="G396" s="204"/>
      <c r="H396" s="2"/>
      <c r="I396" s="204"/>
      <c r="J396" s="2"/>
      <c r="K396" s="204"/>
      <c r="L396" s="1"/>
      <c r="M396" s="16"/>
      <c r="R396" s="125"/>
      <c r="S396" s="125"/>
    </row>
    <row r="397" spans="1:19" s="4" customFormat="1" ht="25.5" x14ac:dyDescent="0.2">
      <c r="A397" s="258" t="s">
        <v>145</v>
      </c>
      <c r="B397" s="152"/>
      <c r="C397" s="153"/>
      <c r="D397" s="3"/>
      <c r="E397" s="249"/>
      <c r="F397" s="2"/>
      <c r="G397" s="204"/>
      <c r="H397" s="2"/>
      <c r="I397" s="204"/>
      <c r="J397" s="2"/>
      <c r="K397" s="204"/>
      <c r="L397" s="1"/>
      <c r="M397" s="16"/>
      <c r="R397" s="125"/>
      <c r="S397" s="125"/>
    </row>
    <row r="398" spans="1:19" s="4" customFormat="1" ht="38.25" x14ac:dyDescent="0.2">
      <c r="A398" s="212" t="s">
        <v>112</v>
      </c>
      <c r="B398" s="152"/>
      <c r="C398" s="153"/>
      <c r="D398" s="3"/>
      <c r="E398" s="204">
        <f t="shared" ref="E398" si="158">B398*D398</f>
        <v>0</v>
      </c>
      <c r="F398" s="2"/>
      <c r="G398" s="204">
        <f t="shared" ref="G398" si="159">B398*F398</f>
        <v>0</v>
      </c>
      <c r="H398" s="2"/>
      <c r="I398" s="204">
        <f t="shared" ref="I398" si="160">B398*H398</f>
        <v>0</v>
      </c>
      <c r="J398" s="2"/>
      <c r="K398" s="204">
        <f t="shared" ref="K398" si="161">(E398*$J$6)+J398+I398+G398</f>
        <v>0</v>
      </c>
      <c r="L398" s="1">
        <f t="shared" ref="L398" si="162">K398</f>
        <v>0</v>
      </c>
      <c r="M398" s="16"/>
      <c r="R398" s="125"/>
      <c r="S398" s="125"/>
    </row>
    <row r="399" spans="1:19" s="4" customFormat="1" x14ac:dyDescent="0.2">
      <c r="A399" s="212" t="s">
        <v>126</v>
      </c>
      <c r="B399" s="152"/>
      <c r="C399" s="153"/>
      <c r="D399" s="3"/>
      <c r="E399" s="204">
        <f t="shared" ref="E399:E418" si="163">B399*D399</f>
        <v>0</v>
      </c>
      <c r="F399" s="2"/>
      <c r="G399" s="204">
        <f t="shared" ref="G399:G418" si="164">B399*F399</f>
        <v>0</v>
      </c>
      <c r="H399" s="2"/>
      <c r="I399" s="204">
        <f t="shared" ref="I399:I418" si="165">B399*H399</f>
        <v>0</v>
      </c>
      <c r="J399" s="2"/>
      <c r="K399" s="204">
        <f t="shared" ref="K399:K418" si="166">(E399*$J$6)+J399+I399+G399</f>
        <v>0</v>
      </c>
      <c r="L399" s="1">
        <f t="shared" ref="L399:L418" si="167">K399</f>
        <v>0</v>
      </c>
      <c r="M399" s="16"/>
      <c r="R399" s="125"/>
      <c r="S399" s="125"/>
    </row>
    <row r="400" spans="1:19" s="4" customFormat="1" x14ac:dyDescent="0.2">
      <c r="A400" s="212" t="s">
        <v>126</v>
      </c>
      <c r="B400" s="152"/>
      <c r="C400" s="153"/>
      <c r="D400" s="3"/>
      <c r="E400" s="204">
        <f t="shared" si="163"/>
        <v>0</v>
      </c>
      <c r="F400" s="2"/>
      <c r="G400" s="204">
        <f t="shared" si="164"/>
        <v>0</v>
      </c>
      <c r="H400" s="2"/>
      <c r="I400" s="204">
        <f t="shared" si="165"/>
        <v>0</v>
      </c>
      <c r="J400" s="2"/>
      <c r="K400" s="204">
        <f t="shared" si="166"/>
        <v>0</v>
      </c>
      <c r="L400" s="1">
        <f t="shared" si="167"/>
        <v>0</v>
      </c>
      <c r="M400" s="16"/>
      <c r="R400" s="125"/>
      <c r="S400" s="125"/>
    </row>
    <row r="401" spans="1:19" s="4" customFormat="1" x14ac:dyDescent="0.2">
      <c r="A401" s="212" t="s">
        <v>126</v>
      </c>
      <c r="B401" s="152"/>
      <c r="C401" s="153"/>
      <c r="D401" s="3"/>
      <c r="E401" s="204">
        <f t="shared" si="163"/>
        <v>0</v>
      </c>
      <c r="F401" s="2"/>
      <c r="G401" s="204">
        <f t="shared" si="164"/>
        <v>0</v>
      </c>
      <c r="H401" s="2"/>
      <c r="I401" s="204">
        <f t="shared" si="165"/>
        <v>0</v>
      </c>
      <c r="J401" s="2"/>
      <c r="K401" s="204">
        <f t="shared" si="166"/>
        <v>0</v>
      </c>
      <c r="L401" s="1">
        <f t="shared" si="167"/>
        <v>0</v>
      </c>
      <c r="M401" s="16"/>
      <c r="R401" s="125"/>
      <c r="S401" s="125"/>
    </row>
    <row r="402" spans="1:19" s="4" customFormat="1" x14ac:dyDescent="0.2">
      <c r="A402" s="212" t="s">
        <v>126</v>
      </c>
      <c r="B402" s="152"/>
      <c r="C402" s="153"/>
      <c r="D402" s="3"/>
      <c r="E402" s="204">
        <f t="shared" si="163"/>
        <v>0</v>
      </c>
      <c r="F402" s="2"/>
      <c r="G402" s="204">
        <f t="shared" si="164"/>
        <v>0</v>
      </c>
      <c r="H402" s="2"/>
      <c r="I402" s="204">
        <f t="shared" si="165"/>
        <v>0</v>
      </c>
      <c r="J402" s="2"/>
      <c r="K402" s="204">
        <f t="shared" si="166"/>
        <v>0</v>
      </c>
      <c r="L402" s="1">
        <f t="shared" si="167"/>
        <v>0</v>
      </c>
      <c r="M402" s="16"/>
      <c r="R402" s="125"/>
      <c r="S402" s="125"/>
    </row>
    <row r="403" spans="1:19" s="4" customFormat="1" ht="13.5" hidden="1" customHeight="1" x14ac:dyDescent="0.2">
      <c r="A403" s="212" t="s">
        <v>126</v>
      </c>
      <c r="B403" s="152"/>
      <c r="C403" s="153"/>
      <c r="D403" s="3"/>
      <c r="E403" s="204">
        <f t="shared" si="163"/>
        <v>0</v>
      </c>
      <c r="F403" s="2"/>
      <c r="G403" s="204">
        <f t="shared" si="164"/>
        <v>0</v>
      </c>
      <c r="H403" s="2"/>
      <c r="I403" s="204">
        <f t="shared" si="165"/>
        <v>0</v>
      </c>
      <c r="J403" s="2"/>
      <c r="K403" s="204">
        <f t="shared" si="166"/>
        <v>0</v>
      </c>
      <c r="L403" s="1">
        <f t="shared" si="167"/>
        <v>0</v>
      </c>
      <c r="M403" s="16"/>
      <c r="R403" s="125"/>
      <c r="S403" s="125"/>
    </row>
    <row r="404" spans="1:19" s="4" customFormat="1" ht="13.5" hidden="1" customHeight="1" x14ac:dyDescent="0.2">
      <c r="A404" s="212" t="s">
        <v>126</v>
      </c>
      <c r="B404" s="152"/>
      <c r="C404" s="153"/>
      <c r="D404" s="3"/>
      <c r="E404" s="204">
        <f t="shared" si="163"/>
        <v>0</v>
      </c>
      <c r="F404" s="2"/>
      <c r="G404" s="204">
        <f t="shared" si="164"/>
        <v>0</v>
      </c>
      <c r="H404" s="2"/>
      <c r="I404" s="204">
        <f t="shared" si="165"/>
        <v>0</v>
      </c>
      <c r="J404" s="2"/>
      <c r="K404" s="204">
        <f t="shared" si="166"/>
        <v>0</v>
      </c>
      <c r="L404" s="1">
        <f t="shared" si="167"/>
        <v>0</v>
      </c>
      <c r="M404" s="16"/>
      <c r="R404" s="125"/>
      <c r="S404" s="125"/>
    </row>
    <row r="405" spans="1:19" s="4" customFormat="1" ht="13.5" hidden="1" customHeight="1" x14ac:dyDescent="0.2">
      <c r="A405" s="212" t="s">
        <v>126</v>
      </c>
      <c r="B405" s="152"/>
      <c r="C405" s="153"/>
      <c r="D405" s="3"/>
      <c r="E405" s="204">
        <f t="shared" si="163"/>
        <v>0</v>
      </c>
      <c r="F405" s="2"/>
      <c r="G405" s="204">
        <f t="shared" si="164"/>
        <v>0</v>
      </c>
      <c r="H405" s="2"/>
      <c r="I405" s="204">
        <f t="shared" si="165"/>
        <v>0</v>
      </c>
      <c r="J405" s="2"/>
      <c r="K405" s="204">
        <f t="shared" si="166"/>
        <v>0</v>
      </c>
      <c r="L405" s="1">
        <f t="shared" si="167"/>
        <v>0</v>
      </c>
      <c r="M405" s="16"/>
      <c r="R405" s="125"/>
      <c r="S405" s="125"/>
    </row>
    <row r="406" spans="1:19" s="4" customFormat="1" ht="13.5" hidden="1" customHeight="1" x14ac:dyDescent="0.2">
      <c r="A406" s="212" t="s">
        <v>126</v>
      </c>
      <c r="B406" s="152"/>
      <c r="C406" s="153"/>
      <c r="D406" s="3"/>
      <c r="E406" s="204">
        <f t="shared" si="163"/>
        <v>0</v>
      </c>
      <c r="F406" s="2"/>
      <c r="G406" s="204">
        <f t="shared" si="164"/>
        <v>0</v>
      </c>
      <c r="H406" s="2"/>
      <c r="I406" s="204">
        <f t="shared" si="165"/>
        <v>0</v>
      </c>
      <c r="J406" s="2"/>
      <c r="K406" s="204">
        <f t="shared" si="166"/>
        <v>0</v>
      </c>
      <c r="L406" s="1">
        <f t="shared" si="167"/>
        <v>0</v>
      </c>
      <c r="M406" s="16"/>
      <c r="R406" s="125"/>
      <c r="S406" s="125"/>
    </row>
    <row r="407" spans="1:19" s="4" customFormat="1" ht="13.5" hidden="1" customHeight="1" x14ac:dyDescent="0.2">
      <c r="A407" s="212" t="s">
        <v>126</v>
      </c>
      <c r="B407" s="152"/>
      <c r="C407" s="153"/>
      <c r="D407" s="3"/>
      <c r="E407" s="204">
        <f t="shared" si="163"/>
        <v>0</v>
      </c>
      <c r="F407" s="2"/>
      <c r="G407" s="204">
        <f t="shared" si="164"/>
        <v>0</v>
      </c>
      <c r="H407" s="2"/>
      <c r="I407" s="204">
        <f t="shared" si="165"/>
        <v>0</v>
      </c>
      <c r="J407" s="2"/>
      <c r="K407" s="204">
        <f t="shared" si="166"/>
        <v>0</v>
      </c>
      <c r="L407" s="1">
        <f t="shared" si="167"/>
        <v>0</v>
      </c>
      <c r="M407" s="16"/>
      <c r="R407" s="125"/>
      <c r="S407" s="125"/>
    </row>
    <row r="408" spans="1:19" s="4" customFormat="1" ht="13.5" hidden="1" customHeight="1" x14ac:dyDescent="0.2">
      <c r="A408" s="212" t="s">
        <v>126</v>
      </c>
      <c r="B408" s="152"/>
      <c r="C408" s="153"/>
      <c r="D408" s="3"/>
      <c r="E408" s="204">
        <f t="shared" si="163"/>
        <v>0</v>
      </c>
      <c r="F408" s="2"/>
      <c r="G408" s="204">
        <f t="shared" si="164"/>
        <v>0</v>
      </c>
      <c r="H408" s="2"/>
      <c r="I408" s="204">
        <f t="shared" si="165"/>
        <v>0</v>
      </c>
      <c r="J408" s="2"/>
      <c r="K408" s="204">
        <f t="shared" si="166"/>
        <v>0</v>
      </c>
      <c r="L408" s="1">
        <f t="shared" si="167"/>
        <v>0</v>
      </c>
      <c r="M408" s="16"/>
      <c r="R408" s="125"/>
      <c r="S408" s="125"/>
    </row>
    <row r="409" spans="1:19" s="4" customFormat="1" ht="13.5" hidden="1" customHeight="1" x14ac:dyDescent="0.2">
      <c r="A409" s="212" t="s">
        <v>126</v>
      </c>
      <c r="B409" s="152"/>
      <c r="C409" s="153"/>
      <c r="D409" s="3"/>
      <c r="E409" s="204">
        <f t="shared" si="163"/>
        <v>0</v>
      </c>
      <c r="F409" s="2"/>
      <c r="G409" s="204">
        <f t="shared" si="164"/>
        <v>0</v>
      </c>
      <c r="H409" s="2"/>
      <c r="I409" s="204">
        <f t="shared" si="165"/>
        <v>0</v>
      </c>
      <c r="J409" s="2"/>
      <c r="K409" s="204">
        <f t="shared" si="166"/>
        <v>0</v>
      </c>
      <c r="L409" s="1">
        <f t="shared" si="167"/>
        <v>0</v>
      </c>
      <c r="M409" s="16"/>
      <c r="R409" s="125"/>
      <c r="S409" s="125"/>
    </row>
    <row r="410" spans="1:19" s="4" customFormat="1" ht="13.5" hidden="1" customHeight="1" x14ac:dyDescent="0.2">
      <c r="A410" s="212" t="s">
        <v>126</v>
      </c>
      <c r="B410" s="152"/>
      <c r="C410" s="153"/>
      <c r="D410" s="3"/>
      <c r="E410" s="204">
        <f t="shared" si="163"/>
        <v>0</v>
      </c>
      <c r="F410" s="2"/>
      <c r="G410" s="204">
        <f t="shared" si="164"/>
        <v>0</v>
      </c>
      <c r="H410" s="2"/>
      <c r="I410" s="204">
        <f t="shared" si="165"/>
        <v>0</v>
      </c>
      <c r="J410" s="2"/>
      <c r="K410" s="204">
        <f t="shared" si="166"/>
        <v>0</v>
      </c>
      <c r="L410" s="1">
        <f t="shared" si="167"/>
        <v>0</v>
      </c>
      <c r="M410" s="16"/>
      <c r="R410" s="125"/>
      <c r="S410" s="125"/>
    </row>
    <row r="411" spans="1:19" s="4" customFormat="1" ht="13.5" hidden="1" customHeight="1" x14ac:dyDescent="0.2">
      <c r="A411" s="212" t="s">
        <v>126</v>
      </c>
      <c r="B411" s="152"/>
      <c r="C411" s="153"/>
      <c r="D411" s="3"/>
      <c r="E411" s="204">
        <f t="shared" si="163"/>
        <v>0</v>
      </c>
      <c r="F411" s="2"/>
      <c r="G411" s="204">
        <f t="shared" si="164"/>
        <v>0</v>
      </c>
      <c r="H411" s="2"/>
      <c r="I411" s="204">
        <f t="shared" si="165"/>
        <v>0</v>
      </c>
      <c r="J411" s="2"/>
      <c r="K411" s="204">
        <f t="shared" si="166"/>
        <v>0</v>
      </c>
      <c r="L411" s="1">
        <f t="shared" si="167"/>
        <v>0</v>
      </c>
      <c r="M411" s="16"/>
      <c r="R411" s="125"/>
      <c r="S411" s="125"/>
    </row>
    <row r="412" spans="1:19" s="4" customFormat="1" ht="13.5" hidden="1" customHeight="1" x14ac:dyDescent="0.2">
      <c r="A412" s="212" t="s">
        <v>126</v>
      </c>
      <c r="B412" s="152"/>
      <c r="C412" s="153"/>
      <c r="D412" s="3"/>
      <c r="E412" s="204">
        <f t="shared" si="163"/>
        <v>0</v>
      </c>
      <c r="F412" s="2"/>
      <c r="G412" s="204">
        <f t="shared" si="164"/>
        <v>0</v>
      </c>
      <c r="H412" s="2"/>
      <c r="I412" s="204">
        <f t="shared" si="165"/>
        <v>0</v>
      </c>
      <c r="J412" s="2"/>
      <c r="K412" s="204">
        <f t="shared" si="166"/>
        <v>0</v>
      </c>
      <c r="L412" s="1">
        <f t="shared" si="167"/>
        <v>0</v>
      </c>
      <c r="M412" s="16"/>
      <c r="R412" s="125"/>
      <c r="S412" s="125"/>
    </row>
    <row r="413" spans="1:19" s="4" customFormat="1" ht="13.5" hidden="1" customHeight="1" x14ac:dyDescent="0.2">
      <c r="A413" s="212" t="s">
        <v>126</v>
      </c>
      <c r="B413" s="152"/>
      <c r="C413" s="153"/>
      <c r="D413" s="3"/>
      <c r="E413" s="204">
        <f t="shared" si="163"/>
        <v>0</v>
      </c>
      <c r="F413" s="2"/>
      <c r="G413" s="204">
        <f t="shared" si="164"/>
        <v>0</v>
      </c>
      <c r="H413" s="2"/>
      <c r="I413" s="204">
        <f t="shared" si="165"/>
        <v>0</v>
      </c>
      <c r="J413" s="2"/>
      <c r="K413" s="204">
        <f t="shared" si="166"/>
        <v>0</v>
      </c>
      <c r="L413" s="1">
        <f t="shared" si="167"/>
        <v>0</v>
      </c>
      <c r="M413" s="16"/>
      <c r="R413" s="125"/>
      <c r="S413" s="125"/>
    </row>
    <row r="414" spans="1:19" s="4" customFormat="1" ht="13.5" hidden="1" customHeight="1" x14ac:dyDescent="0.2">
      <c r="A414" s="212" t="s">
        <v>126</v>
      </c>
      <c r="B414" s="152"/>
      <c r="C414" s="153"/>
      <c r="D414" s="3"/>
      <c r="E414" s="204">
        <f t="shared" si="163"/>
        <v>0</v>
      </c>
      <c r="F414" s="2"/>
      <c r="G414" s="204">
        <f t="shared" si="164"/>
        <v>0</v>
      </c>
      <c r="H414" s="2"/>
      <c r="I414" s="204">
        <f t="shared" si="165"/>
        <v>0</v>
      </c>
      <c r="J414" s="2"/>
      <c r="K414" s="204">
        <f t="shared" si="166"/>
        <v>0</v>
      </c>
      <c r="L414" s="1">
        <f t="shared" si="167"/>
        <v>0</v>
      </c>
      <c r="M414" s="16"/>
      <c r="R414" s="125"/>
      <c r="S414" s="125"/>
    </row>
    <row r="415" spans="1:19" s="4" customFormat="1" ht="13.5" hidden="1" customHeight="1" x14ac:dyDescent="0.2">
      <c r="A415" s="212" t="s">
        <v>126</v>
      </c>
      <c r="B415" s="152"/>
      <c r="C415" s="153"/>
      <c r="D415" s="3"/>
      <c r="E415" s="204">
        <f t="shared" si="163"/>
        <v>0</v>
      </c>
      <c r="F415" s="2"/>
      <c r="G415" s="204">
        <f t="shared" si="164"/>
        <v>0</v>
      </c>
      <c r="H415" s="2"/>
      <c r="I415" s="204">
        <f t="shared" si="165"/>
        <v>0</v>
      </c>
      <c r="J415" s="2"/>
      <c r="K415" s="204">
        <f t="shared" si="166"/>
        <v>0</v>
      </c>
      <c r="L415" s="1">
        <f t="shared" si="167"/>
        <v>0</v>
      </c>
      <c r="M415" s="16"/>
      <c r="R415" s="125"/>
      <c r="S415" s="125"/>
    </row>
    <row r="416" spans="1:19" s="4" customFormat="1" ht="13.5" hidden="1" customHeight="1" x14ac:dyDescent="0.2">
      <c r="A416" s="212" t="s">
        <v>126</v>
      </c>
      <c r="B416" s="152"/>
      <c r="C416" s="153"/>
      <c r="D416" s="3"/>
      <c r="E416" s="204">
        <f t="shared" si="163"/>
        <v>0</v>
      </c>
      <c r="F416" s="2"/>
      <c r="G416" s="204">
        <f t="shared" si="164"/>
        <v>0</v>
      </c>
      <c r="H416" s="2"/>
      <c r="I416" s="204">
        <f t="shared" si="165"/>
        <v>0</v>
      </c>
      <c r="J416" s="2"/>
      <c r="K416" s="204">
        <f t="shared" si="166"/>
        <v>0</v>
      </c>
      <c r="L416" s="1">
        <f t="shared" si="167"/>
        <v>0</v>
      </c>
      <c r="M416" s="16"/>
      <c r="R416" s="125"/>
      <c r="S416" s="125"/>
    </row>
    <row r="417" spans="1:19" s="4" customFormat="1" ht="13.5" hidden="1" customHeight="1" x14ac:dyDescent="0.2">
      <c r="A417" s="212" t="s">
        <v>126</v>
      </c>
      <c r="B417" s="152"/>
      <c r="C417" s="153"/>
      <c r="D417" s="3"/>
      <c r="E417" s="204">
        <f t="shared" si="163"/>
        <v>0</v>
      </c>
      <c r="F417" s="2"/>
      <c r="G417" s="204">
        <f t="shared" si="164"/>
        <v>0</v>
      </c>
      <c r="H417" s="2"/>
      <c r="I417" s="204">
        <f t="shared" si="165"/>
        <v>0</v>
      </c>
      <c r="J417" s="2"/>
      <c r="K417" s="204">
        <f t="shared" si="166"/>
        <v>0</v>
      </c>
      <c r="L417" s="1">
        <f t="shared" si="167"/>
        <v>0</v>
      </c>
      <c r="M417" s="16"/>
      <c r="R417" s="125"/>
      <c r="S417" s="125"/>
    </row>
    <row r="418" spans="1:19" s="4" customFormat="1" ht="13.5" hidden="1" customHeight="1" x14ac:dyDescent="0.2">
      <c r="A418" s="212" t="s">
        <v>126</v>
      </c>
      <c r="B418" s="152"/>
      <c r="C418" s="153"/>
      <c r="D418" s="3"/>
      <c r="E418" s="204">
        <f t="shared" si="163"/>
        <v>0</v>
      </c>
      <c r="F418" s="2"/>
      <c r="G418" s="204">
        <f t="shared" si="164"/>
        <v>0</v>
      </c>
      <c r="H418" s="2"/>
      <c r="I418" s="204">
        <f t="shared" si="165"/>
        <v>0</v>
      </c>
      <c r="J418" s="2"/>
      <c r="K418" s="204">
        <f t="shared" si="166"/>
        <v>0</v>
      </c>
      <c r="L418" s="1">
        <f t="shared" si="167"/>
        <v>0</v>
      </c>
      <c r="M418" s="16"/>
      <c r="R418" s="125"/>
      <c r="S418" s="125"/>
    </row>
    <row r="419" spans="1:19" s="4" customFormat="1" x14ac:dyDescent="0.2">
      <c r="A419" s="212"/>
      <c r="B419" s="152"/>
      <c r="C419" s="153"/>
      <c r="D419" s="3"/>
      <c r="E419" s="249"/>
      <c r="F419" s="2"/>
      <c r="G419" s="204"/>
      <c r="H419" s="2"/>
      <c r="I419" s="204"/>
      <c r="J419" s="2"/>
      <c r="K419" s="204"/>
      <c r="L419" s="1"/>
      <c r="M419" s="16"/>
      <c r="R419" s="125"/>
      <c r="S419" s="125"/>
    </row>
    <row r="420" spans="1:19" s="4" customFormat="1" x14ac:dyDescent="0.2">
      <c r="A420" s="212"/>
      <c r="B420" s="152"/>
      <c r="C420" s="153"/>
      <c r="D420" s="3"/>
      <c r="E420" s="249"/>
      <c r="F420" s="2"/>
      <c r="G420" s="204"/>
      <c r="H420" s="2"/>
      <c r="I420" s="204"/>
      <c r="J420" s="2"/>
      <c r="K420" s="204"/>
      <c r="L420" s="1"/>
      <c r="M420" s="16"/>
      <c r="R420" s="125"/>
      <c r="S420" s="125"/>
    </row>
    <row r="421" spans="1:19" s="4" customFormat="1" ht="25.5" x14ac:dyDescent="0.2">
      <c r="A421" s="258" t="s">
        <v>147</v>
      </c>
      <c r="B421" s="152"/>
      <c r="C421" s="153"/>
      <c r="D421" s="3"/>
      <c r="E421" s="249"/>
      <c r="F421" s="2"/>
      <c r="G421" s="204"/>
      <c r="H421" s="2"/>
      <c r="I421" s="204"/>
      <c r="J421" s="2"/>
      <c r="K421" s="204"/>
      <c r="L421" s="1"/>
      <c r="M421" s="16"/>
      <c r="R421" s="125"/>
      <c r="S421" s="125"/>
    </row>
    <row r="422" spans="1:19" s="4" customFormat="1" ht="25.5" x14ac:dyDescent="0.2">
      <c r="A422" s="212" t="s">
        <v>148</v>
      </c>
      <c r="B422" s="152"/>
      <c r="C422" s="153"/>
      <c r="D422" s="3"/>
      <c r="E422" s="204">
        <f t="shared" ref="E422" si="168">B422*D422</f>
        <v>0</v>
      </c>
      <c r="F422" s="2"/>
      <c r="G422" s="204">
        <f t="shared" ref="G422" si="169">B422*F422</f>
        <v>0</v>
      </c>
      <c r="H422" s="2"/>
      <c r="I422" s="204">
        <f t="shared" ref="I422" si="170">B422*H422</f>
        <v>0</v>
      </c>
      <c r="J422" s="2"/>
      <c r="K422" s="204">
        <f t="shared" ref="K422" si="171">(E422*$J$6)+J422+I422+G422</f>
        <v>0</v>
      </c>
      <c r="L422" s="1">
        <f t="shared" ref="L422" si="172">K422</f>
        <v>0</v>
      </c>
      <c r="M422" s="16"/>
      <c r="R422" s="125"/>
      <c r="S422" s="125"/>
    </row>
    <row r="423" spans="1:19" s="4" customFormat="1" ht="25.5" x14ac:dyDescent="0.2">
      <c r="A423" s="212" t="s">
        <v>151</v>
      </c>
      <c r="B423" s="152"/>
      <c r="C423" s="153"/>
      <c r="D423" s="3"/>
      <c r="E423" s="204">
        <f t="shared" ref="E423:E461" si="173">B423*D423</f>
        <v>0</v>
      </c>
      <c r="F423" s="2"/>
      <c r="G423" s="204">
        <f t="shared" ref="G423:G461" si="174">B423*F423</f>
        <v>0</v>
      </c>
      <c r="H423" s="2"/>
      <c r="I423" s="204">
        <f t="shared" ref="I423:I461" si="175">B423*H423</f>
        <v>0</v>
      </c>
      <c r="J423" s="2"/>
      <c r="K423" s="204">
        <f t="shared" ref="K423:K461" si="176">(E423*$J$6)+J423+I423+G423</f>
        <v>0</v>
      </c>
      <c r="L423" s="1">
        <f t="shared" ref="L423:L461" si="177">K423</f>
        <v>0</v>
      </c>
      <c r="M423" s="16"/>
      <c r="R423" s="125"/>
      <c r="S423" s="125"/>
    </row>
    <row r="424" spans="1:19" s="4" customFormat="1" x14ac:dyDescent="0.2">
      <c r="A424" s="212" t="s">
        <v>126</v>
      </c>
      <c r="B424" s="152"/>
      <c r="C424" s="153"/>
      <c r="D424" s="3"/>
      <c r="E424" s="204">
        <f t="shared" si="173"/>
        <v>0</v>
      </c>
      <c r="F424" s="2"/>
      <c r="G424" s="204">
        <f t="shared" si="174"/>
        <v>0</v>
      </c>
      <c r="H424" s="2"/>
      <c r="I424" s="204">
        <f t="shared" si="175"/>
        <v>0</v>
      </c>
      <c r="J424" s="2"/>
      <c r="K424" s="204">
        <f t="shared" si="176"/>
        <v>0</v>
      </c>
      <c r="L424" s="1">
        <f t="shared" si="177"/>
        <v>0</v>
      </c>
      <c r="M424" s="16"/>
      <c r="R424" s="125"/>
      <c r="S424" s="125"/>
    </row>
    <row r="425" spans="1:19" s="4" customFormat="1" x14ac:dyDescent="0.2">
      <c r="A425" s="212" t="s">
        <v>126</v>
      </c>
      <c r="B425" s="152"/>
      <c r="C425" s="153"/>
      <c r="D425" s="3"/>
      <c r="E425" s="204">
        <f t="shared" si="173"/>
        <v>0</v>
      </c>
      <c r="F425" s="2"/>
      <c r="G425" s="204">
        <f t="shared" si="174"/>
        <v>0</v>
      </c>
      <c r="H425" s="2"/>
      <c r="I425" s="204">
        <f t="shared" si="175"/>
        <v>0</v>
      </c>
      <c r="J425" s="2"/>
      <c r="K425" s="204">
        <f t="shared" si="176"/>
        <v>0</v>
      </c>
      <c r="L425" s="1">
        <f t="shared" si="177"/>
        <v>0</v>
      </c>
      <c r="M425" s="16"/>
      <c r="R425" s="125"/>
      <c r="S425" s="125"/>
    </row>
    <row r="426" spans="1:19" s="4" customFormat="1" x14ac:dyDescent="0.2">
      <c r="A426" s="212" t="s">
        <v>126</v>
      </c>
      <c r="B426" s="152"/>
      <c r="C426" s="153"/>
      <c r="D426" s="3"/>
      <c r="E426" s="204">
        <f t="shared" si="173"/>
        <v>0</v>
      </c>
      <c r="F426" s="2"/>
      <c r="G426" s="204">
        <f t="shared" si="174"/>
        <v>0</v>
      </c>
      <c r="H426" s="2"/>
      <c r="I426" s="204">
        <f t="shared" si="175"/>
        <v>0</v>
      </c>
      <c r="J426" s="2"/>
      <c r="K426" s="204">
        <f t="shared" si="176"/>
        <v>0</v>
      </c>
      <c r="L426" s="1">
        <f t="shared" si="177"/>
        <v>0</v>
      </c>
      <c r="M426" s="16"/>
      <c r="R426" s="125"/>
      <c r="S426" s="125"/>
    </row>
    <row r="427" spans="1:19" s="4" customFormat="1" ht="13.5" hidden="1" customHeight="1" x14ac:dyDescent="0.2">
      <c r="A427" s="212" t="s">
        <v>126</v>
      </c>
      <c r="B427" s="152"/>
      <c r="C427" s="153"/>
      <c r="D427" s="3"/>
      <c r="E427" s="204">
        <f t="shared" si="173"/>
        <v>0</v>
      </c>
      <c r="F427" s="2"/>
      <c r="G427" s="204">
        <f t="shared" si="174"/>
        <v>0</v>
      </c>
      <c r="H427" s="2"/>
      <c r="I427" s="204">
        <f t="shared" si="175"/>
        <v>0</v>
      </c>
      <c r="J427" s="2"/>
      <c r="K427" s="204">
        <f t="shared" si="176"/>
        <v>0</v>
      </c>
      <c r="L427" s="1">
        <f t="shared" si="177"/>
        <v>0</v>
      </c>
      <c r="M427" s="16"/>
      <c r="R427" s="125"/>
      <c r="S427" s="125"/>
    </row>
    <row r="428" spans="1:19" s="4" customFormat="1" ht="13.5" hidden="1" customHeight="1" x14ac:dyDescent="0.2">
      <c r="A428" s="212" t="s">
        <v>126</v>
      </c>
      <c r="B428" s="152"/>
      <c r="C428" s="153"/>
      <c r="D428" s="3"/>
      <c r="E428" s="204">
        <f t="shared" si="173"/>
        <v>0</v>
      </c>
      <c r="F428" s="2"/>
      <c r="G428" s="204">
        <f t="shared" si="174"/>
        <v>0</v>
      </c>
      <c r="H428" s="2"/>
      <c r="I428" s="204">
        <f t="shared" si="175"/>
        <v>0</v>
      </c>
      <c r="J428" s="2"/>
      <c r="K428" s="204">
        <f t="shared" si="176"/>
        <v>0</v>
      </c>
      <c r="L428" s="1">
        <f t="shared" si="177"/>
        <v>0</v>
      </c>
      <c r="M428" s="16"/>
      <c r="R428" s="125"/>
      <c r="S428" s="125"/>
    </row>
    <row r="429" spans="1:19" s="4" customFormat="1" ht="13.5" hidden="1" customHeight="1" x14ac:dyDescent="0.2">
      <c r="A429" s="212" t="s">
        <v>126</v>
      </c>
      <c r="B429" s="152"/>
      <c r="C429" s="153"/>
      <c r="D429" s="3"/>
      <c r="E429" s="204">
        <f t="shared" si="173"/>
        <v>0</v>
      </c>
      <c r="F429" s="2"/>
      <c r="G429" s="204">
        <f t="shared" si="174"/>
        <v>0</v>
      </c>
      <c r="H429" s="2"/>
      <c r="I429" s="204">
        <f t="shared" si="175"/>
        <v>0</v>
      </c>
      <c r="J429" s="2"/>
      <c r="K429" s="204">
        <f t="shared" si="176"/>
        <v>0</v>
      </c>
      <c r="L429" s="1">
        <f t="shared" si="177"/>
        <v>0</v>
      </c>
      <c r="M429" s="16"/>
      <c r="R429" s="125"/>
      <c r="S429" s="125"/>
    </row>
    <row r="430" spans="1:19" s="4" customFormat="1" ht="13.5" hidden="1" customHeight="1" x14ac:dyDescent="0.2">
      <c r="A430" s="212" t="s">
        <v>126</v>
      </c>
      <c r="B430" s="152"/>
      <c r="C430" s="153"/>
      <c r="D430" s="3"/>
      <c r="E430" s="204">
        <f t="shared" si="173"/>
        <v>0</v>
      </c>
      <c r="F430" s="2"/>
      <c r="G430" s="204">
        <f t="shared" si="174"/>
        <v>0</v>
      </c>
      <c r="H430" s="2"/>
      <c r="I430" s="204">
        <f t="shared" si="175"/>
        <v>0</v>
      </c>
      <c r="J430" s="2"/>
      <c r="K430" s="204">
        <f t="shared" si="176"/>
        <v>0</v>
      </c>
      <c r="L430" s="1">
        <f t="shared" si="177"/>
        <v>0</v>
      </c>
      <c r="M430" s="16"/>
      <c r="R430" s="125"/>
      <c r="S430" s="125"/>
    </row>
    <row r="431" spans="1:19" s="4" customFormat="1" ht="13.5" hidden="1" customHeight="1" x14ac:dyDescent="0.2">
      <c r="A431" s="212" t="s">
        <v>126</v>
      </c>
      <c r="B431" s="152"/>
      <c r="C431" s="153"/>
      <c r="D431" s="3"/>
      <c r="E431" s="204">
        <f t="shared" si="173"/>
        <v>0</v>
      </c>
      <c r="F431" s="2"/>
      <c r="G431" s="204">
        <f t="shared" si="174"/>
        <v>0</v>
      </c>
      <c r="H431" s="2"/>
      <c r="I431" s="204">
        <f t="shared" si="175"/>
        <v>0</v>
      </c>
      <c r="J431" s="2"/>
      <c r="K431" s="204">
        <f t="shared" si="176"/>
        <v>0</v>
      </c>
      <c r="L431" s="1">
        <f t="shared" si="177"/>
        <v>0</v>
      </c>
      <c r="M431" s="16"/>
      <c r="R431" s="125"/>
      <c r="S431" s="125"/>
    </row>
    <row r="432" spans="1:19" s="4" customFormat="1" ht="13.5" hidden="1" customHeight="1" x14ac:dyDescent="0.2">
      <c r="A432" s="212" t="s">
        <v>126</v>
      </c>
      <c r="B432" s="152"/>
      <c r="C432" s="153"/>
      <c r="D432" s="3"/>
      <c r="E432" s="204">
        <f t="shared" si="173"/>
        <v>0</v>
      </c>
      <c r="F432" s="2"/>
      <c r="G432" s="204">
        <f t="shared" si="174"/>
        <v>0</v>
      </c>
      <c r="H432" s="2"/>
      <c r="I432" s="204">
        <f t="shared" si="175"/>
        <v>0</v>
      </c>
      <c r="J432" s="2"/>
      <c r="K432" s="204">
        <f t="shared" si="176"/>
        <v>0</v>
      </c>
      <c r="L432" s="1">
        <f t="shared" si="177"/>
        <v>0</v>
      </c>
      <c r="M432" s="16"/>
      <c r="R432" s="125"/>
      <c r="S432" s="125"/>
    </row>
    <row r="433" spans="1:19" s="4" customFormat="1" ht="13.5" hidden="1" customHeight="1" x14ac:dyDescent="0.2">
      <c r="A433" s="212" t="s">
        <v>126</v>
      </c>
      <c r="B433" s="152"/>
      <c r="C433" s="153"/>
      <c r="D433" s="3"/>
      <c r="E433" s="204">
        <f t="shared" si="173"/>
        <v>0</v>
      </c>
      <c r="F433" s="2"/>
      <c r="G433" s="204">
        <f t="shared" si="174"/>
        <v>0</v>
      </c>
      <c r="H433" s="2"/>
      <c r="I433" s="204">
        <f t="shared" si="175"/>
        <v>0</v>
      </c>
      <c r="J433" s="2"/>
      <c r="K433" s="204">
        <f t="shared" si="176"/>
        <v>0</v>
      </c>
      <c r="L433" s="1">
        <f t="shared" si="177"/>
        <v>0</v>
      </c>
      <c r="M433" s="16"/>
      <c r="R433" s="125"/>
      <c r="S433" s="125"/>
    </row>
    <row r="434" spans="1:19" s="4" customFormat="1" ht="13.5" hidden="1" customHeight="1" x14ac:dyDescent="0.2">
      <c r="A434" s="212" t="s">
        <v>126</v>
      </c>
      <c r="B434" s="152"/>
      <c r="C434" s="153"/>
      <c r="D434" s="3"/>
      <c r="E434" s="204">
        <f t="shared" si="173"/>
        <v>0</v>
      </c>
      <c r="F434" s="2"/>
      <c r="G434" s="204">
        <f t="shared" si="174"/>
        <v>0</v>
      </c>
      <c r="H434" s="2"/>
      <c r="I434" s="204">
        <f t="shared" si="175"/>
        <v>0</v>
      </c>
      <c r="J434" s="2"/>
      <c r="K434" s="204">
        <f t="shared" si="176"/>
        <v>0</v>
      </c>
      <c r="L434" s="1">
        <f t="shared" si="177"/>
        <v>0</v>
      </c>
      <c r="M434" s="16"/>
      <c r="R434" s="125"/>
      <c r="S434" s="125"/>
    </row>
    <row r="435" spans="1:19" s="4" customFormat="1" ht="13.5" hidden="1" customHeight="1" x14ac:dyDescent="0.2">
      <c r="A435" s="212" t="s">
        <v>126</v>
      </c>
      <c r="B435" s="152"/>
      <c r="C435" s="153"/>
      <c r="D435" s="3"/>
      <c r="E435" s="204">
        <f t="shared" si="173"/>
        <v>0</v>
      </c>
      <c r="F435" s="2"/>
      <c r="G435" s="204">
        <f t="shared" si="174"/>
        <v>0</v>
      </c>
      <c r="H435" s="2"/>
      <c r="I435" s="204">
        <f t="shared" si="175"/>
        <v>0</v>
      </c>
      <c r="J435" s="2"/>
      <c r="K435" s="204">
        <f t="shared" si="176"/>
        <v>0</v>
      </c>
      <c r="L435" s="1">
        <f t="shared" si="177"/>
        <v>0</v>
      </c>
      <c r="M435" s="16"/>
      <c r="R435" s="125"/>
      <c r="S435" s="125"/>
    </row>
    <row r="436" spans="1:19" s="4" customFormat="1" ht="13.5" hidden="1" customHeight="1" x14ac:dyDescent="0.2">
      <c r="A436" s="212" t="s">
        <v>126</v>
      </c>
      <c r="B436" s="152"/>
      <c r="C436" s="153"/>
      <c r="D436" s="3"/>
      <c r="E436" s="204">
        <f t="shared" si="173"/>
        <v>0</v>
      </c>
      <c r="F436" s="2"/>
      <c r="G436" s="204">
        <f t="shared" si="174"/>
        <v>0</v>
      </c>
      <c r="H436" s="2"/>
      <c r="I436" s="204">
        <f t="shared" si="175"/>
        <v>0</v>
      </c>
      <c r="J436" s="2"/>
      <c r="K436" s="204">
        <f t="shared" si="176"/>
        <v>0</v>
      </c>
      <c r="L436" s="1">
        <f t="shared" si="177"/>
        <v>0</v>
      </c>
      <c r="M436" s="16"/>
      <c r="R436" s="125"/>
      <c r="S436" s="125"/>
    </row>
    <row r="437" spans="1:19" s="4" customFormat="1" ht="13.5" hidden="1" customHeight="1" x14ac:dyDescent="0.2">
      <c r="A437" s="212" t="s">
        <v>126</v>
      </c>
      <c r="B437" s="152"/>
      <c r="C437" s="153"/>
      <c r="D437" s="3"/>
      <c r="E437" s="204">
        <f t="shared" si="173"/>
        <v>0</v>
      </c>
      <c r="F437" s="2"/>
      <c r="G437" s="204">
        <f t="shared" si="174"/>
        <v>0</v>
      </c>
      <c r="H437" s="2"/>
      <c r="I437" s="204">
        <f t="shared" si="175"/>
        <v>0</v>
      </c>
      <c r="J437" s="2"/>
      <c r="K437" s="204">
        <f t="shared" si="176"/>
        <v>0</v>
      </c>
      <c r="L437" s="1">
        <f t="shared" si="177"/>
        <v>0</v>
      </c>
      <c r="M437" s="16"/>
      <c r="R437" s="125"/>
      <c r="S437" s="125"/>
    </row>
    <row r="438" spans="1:19" s="4" customFormat="1" ht="13.5" hidden="1" customHeight="1" x14ac:dyDescent="0.2">
      <c r="A438" s="212" t="s">
        <v>126</v>
      </c>
      <c r="B438" s="152"/>
      <c r="C438" s="153"/>
      <c r="D438" s="3"/>
      <c r="E438" s="204">
        <f t="shared" si="173"/>
        <v>0</v>
      </c>
      <c r="F438" s="2"/>
      <c r="G438" s="204">
        <f t="shared" si="174"/>
        <v>0</v>
      </c>
      <c r="H438" s="2"/>
      <c r="I438" s="204">
        <f t="shared" si="175"/>
        <v>0</v>
      </c>
      <c r="J438" s="2"/>
      <c r="K438" s="204">
        <f t="shared" si="176"/>
        <v>0</v>
      </c>
      <c r="L438" s="1">
        <f t="shared" si="177"/>
        <v>0</v>
      </c>
      <c r="M438" s="16"/>
      <c r="R438" s="125"/>
      <c r="S438" s="125"/>
    </row>
    <row r="439" spans="1:19" s="4" customFormat="1" ht="13.5" hidden="1" customHeight="1" x14ac:dyDescent="0.2">
      <c r="A439" s="212" t="s">
        <v>126</v>
      </c>
      <c r="B439" s="152"/>
      <c r="C439" s="153"/>
      <c r="D439" s="3"/>
      <c r="E439" s="204">
        <f t="shared" si="173"/>
        <v>0</v>
      </c>
      <c r="F439" s="2"/>
      <c r="G439" s="204">
        <f t="shared" si="174"/>
        <v>0</v>
      </c>
      <c r="H439" s="2"/>
      <c r="I439" s="204">
        <f t="shared" si="175"/>
        <v>0</v>
      </c>
      <c r="J439" s="2"/>
      <c r="K439" s="204">
        <f t="shared" si="176"/>
        <v>0</v>
      </c>
      <c r="L439" s="1">
        <f t="shared" si="177"/>
        <v>0</v>
      </c>
      <c r="M439" s="16"/>
      <c r="R439" s="125"/>
      <c r="S439" s="125"/>
    </row>
    <row r="440" spans="1:19" s="4" customFormat="1" ht="13.5" hidden="1" customHeight="1" x14ac:dyDescent="0.2">
      <c r="A440" s="212" t="s">
        <v>126</v>
      </c>
      <c r="B440" s="152"/>
      <c r="C440" s="153"/>
      <c r="D440" s="3"/>
      <c r="E440" s="204">
        <f t="shared" si="173"/>
        <v>0</v>
      </c>
      <c r="F440" s="2"/>
      <c r="G440" s="204">
        <f t="shared" si="174"/>
        <v>0</v>
      </c>
      <c r="H440" s="2"/>
      <c r="I440" s="204">
        <f t="shared" si="175"/>
        <v>0</v>
      </c>
      <c r="J440" s="2"/>
      <c r="K440" s="204">
        <f t="shared" si="176"/>
        <v>0</v>
      </c>
      <c r="L440" s="1">
        <f t="shared" si="177"/>
        <v>0</v>
      </c>
      <c r="M440" s="16"/>
      <c r="R440" s="125"/>
      <c r="S440" s="125"/>
    </row>
    <row r="441" spans="1:19" s="4" customFormat="1" ht="13.5" hidden="1" customHeight="1" x14ac:dyDescent="0.2">
      <c r="A441" s="212" t="s">
        <v>126</v>
      </c>
      <c r="B441" s="152"/>
      <c r="C441" s="153"/>
      <c r="D441" s="3"/>
      <c r="E441" s="204">
        <f t="shared" si="173"/>
        <v>0</v>
      </c>
      <c r="F441" s="2"/>
      <c r="G441" s="204">
        <f t="shared" si="174"/>
        <v>0</v>
      </c>
      <c r="H441" s="2"/>
      <c r="I441" s="204">
        <f t="shared" si="175"/>
        <v>0</v>
      </c>
      <c r="J441" s="2"/>
      <c r="K441" s="204">
        <f t="shared" si="176"/>
        <v>0</v>
      </c>
      <c r="L441" s="1">
        <f t="shared" si="177"/>
        <v>0</v>
      </c>
      <c r="M441" s="16"/>
      <c r="R441" s="125"/>
      <c r="S441" s="125"/>
    </row>
    <row r="442" spans="1:19" s="4" customFormat="1" ht="13.5" hidden="1" customHeight="1" x14ac:dyDescent="0.2">
      <c r="A442" s="212" t="s">
        <v>126</v>
      </c>
      <c r="B442" s="152"/>
      <c r="C442" s="153"/>
      <c r="D442" s="3"/>
      <c r="E442" s="204">
        <f t="shared" si="173"/>
        <v>0</v>
      </c>
      <c r="F442" s="2"/>
      <c r="G442" s="204">
        <f t="shared" si="174"/>
        <v>0</v>
      </c>
      <c r="H442" s="2"/>
      <c r="I442" s="204">
        <f t="shared" si="175"/>
        <v>0</v>
      </c>
      <c r="J442" s="2"/>
      <c r="K442" s="204">
        <f t="shared" si="176"/>
        <v>0</v>
      </c>
      <c r="L442" s="1">
        <f t="shared" si="177"/>
        <v>0</v>
      </c>
      <c r="M442" s="16"/>
      <c r="R442" s="125"/>
      <c r="S442" s="125"/>
    </row>
    <row r="443" spans="1:19" s="4" customFormat="1" ht="13.5" hidden="1" customHeight="1" x14ac:dyDescent="0.2">
      <c r="A443" s="212" t="s">
        <v>126</v>
      </c>
      <c r="B443" s="152"/>
      <c r="C443" s="153"/>
      <c r="D443" s="3"/>
      <c r="E443" s="204">
        <f t="shared" si="173"/>
        <v>0</v>
      </c>
      <c r="F443" s="2"/>
      <c r="G443" s="204">
        <f t="shared" si="174"/>
        <v>0</v>
      </c>
      <c r="H443" s="2"/>
      <c r="I443" s="204">
        <f t="shared" si="175"/>
        <v>0</v>
      </c>
      <c r="J443" s="2"/>
      <c r="K443" s="204">
        <f t="shared" si="176"/>
        <v>0</v>
      </c>
      <c r="L443" s="1">
        <f t="shared" si="177"/>
        <v>0</v>
      </c>
      <c r="M443" s="16"/>
      <c r="R443" s="125"/>
      <c r="S443" s="125"/>
    </row>
    <row r="444" spans="1:19" s="4" customFormat="1" ht="13.5" hidden="1" customHeight="1" x14ac:dyDescent="0.2">
      <c r="A444" s="212" t="s">
        <v>126</v>
      </c>
      <c r="B444" s="152"/>
      <c r="C444" s="153"/>
      <c r="D444" s="3"/>
      <c r="E444" s="204">
        <f t="shared" si="173"/>
        <v>0</v>
      </c>
      <c r="F444" s="2"/>
      <c r="G444" s="204">
        <f t="shared" si="174"/>
        <v>0</v>
      </c>
      <c r="H444" s="2"/>
      <c r="I444" s="204">
        <f t="shared" si="175"/>
        <v>0</v>
      </c>
      <c r="J444" s="2"/>
      <c r="K444" s="204">
        <f t="shared" si="176"/>
        <v>0</v>
      </c>
      <c r="L444" s="1">
        <f t="shared" si="177"/>
        <v>0</v>
      </c>
      <c r="M444" s="16"/>
      <c r="R444" s="125"/>
      <c r="S444" s="125"/>
    </row>
    <row r="445" spans="1:19" s="4" customFormat="1" ht="13.5" hidden="1" customHeight="1" x14ac:dyDescent="0.2">
      <c r="A445" s="212" t="s">
        <v>126</v>
      </c>
      <c r="B445" s="152"/>
      <c r="C445" s="153"/>
      <c r="D445" s="3"/>
      <c r="E445" s="204">
        <f t="shared" si="173"/>
        <v>0</v>
      </c>
      <c r="F445" s="2"/>
      <c r="G445" s="204">
        <f t="shared" si="174"/>
        <v>0</v>
      </c>
      <c r="H445" s="2"/>
      <c r="I445" s="204">
        <f t="shared" si="175"/>
        <v>0</v>
      </c>
      <c r="J445" s="2"/>
      <c r="K445" s="204">
        <f t="shared" si="176"/>
        <v>0</v>
      </c>
      <c r="L445" s="1">
        <f t="shared" si="177"/>
        <v>0</v>
      </c>
      <c r="M445" s="16"/>
      <c r="R445" s="125"/>
      <c r="S445" s="125"/>
    </row>
    <row r="446" spans="1:19" s="4" customFormat="1" ht="13.5" hidden="1" customHeight="1" x14ac:dyDescent="0.2">
      <c r="A446" s="212" t="s">
        <v>126</v>
      </c>
      <c r="B446" s="152"/>
      <c r="C446" s="153"/>
      <c r="D446" s="3"/>
      <c r="E446" s="204">
        <f t="shared" si="173"/>
        <v>0</v>
      </c>
      <c r="F446" s="2"/>
      <c r="G446" s="204">
        <f t="shared" si="174"/>
        <v>0</v>
      </c>
      <c r="H446" s="2"/>
      <c r="I446" s="204">
        <f t="shared" si="175"/>
        <v>0</v>
      </c>
      <c r="J446" s="2"/>
      <c r="K446" s="204">
        <f t="shared" si="176"/>
        <v>0</v>
      </c>
      <c r="L446" s="1">
        <f t="shared" si="177"/>
        <v>0</v>
      </c>
      <c r="M446" s="16"/>
      <c r="R446" s="125"/>
      <c r="S446" s="125"/>
    </row>
    <row r="447" spans="1:19" s="4" customFormat="1" ht="13.5" hidden="1" customHeight="1" x14ac:dyDescent="0.2">
      <c r="A447" s="212" t="s">
        <v>126</v>
      </c>
      <c r="B447" s="152"/>
      <c r="C447" s="153"/>
      <c r="D447" s="3"/>
      <c r="E447" s="204">
        <f t="shared" si="173"/>
        <v>0</v>
      </c>
      <c r="F447" s="2"/>
      <c r="G447" s="204">
        <f t="shared" si="174"/>
        <v>0</v>
      </c>
      <c r="H447" s="2"/>
      <c r="I447" s="204">
        <f t="shared" si="175"/>
        <v>0</v>
      </c>
      <c r="J447" s="2"/>
      <c r="K447" s="204">
        <f t="shared" si="176"/>
        <v>0</v>
      </c>
      <c r="L447" s="1">
        <f t="shared" si="177"/>
        <v>0</v>
      </c>
      <c r="M447" s="16"/>
      <c r="R447" s="125"/>
      <c r="S447" s="125"/>
    </row>
    <row r="448" spans="1:19" s="4" customFormat="1" ht="13.5" hidden="1" customHeight="1" x14ac:dyDescent="0.2">
      <c r="A448" s="212" t="s">
        <v>126</v>
      </c>
      <c r="B448" s="152"/>
      <c r="C448" s="153"/>
      <c r="D448" s="3"/>
      <c r="E448" s="204">
        <f t="shared" si="173"/>
        <v>0</v>
      </c>
      <c r="F448" s="2"/>
      <c r="G448" s="204">
        <f t="shared" si="174"/>
        <v>0</v>
      </c>
      <c r="H448" s="2"/>
      <c r="I448" s="204">
        <f t="shared" si="175"/>
        <v>0</v>
      </c>
      <c r="J448" s="2"/>
      <c r="K448" s="204">
        <f t="shared" si="176"/>
        <v>0</v>
      </c>
      <c r="L448" s="1">
        <f t="shared" si="177"/>
        <v>0</v>
      </c>
      <c r="M448" s="16"/>
      <c r="R448" s="125"/>
      <c r="S448" s="125"/>
    </row>
    <row r="449" spans="1:19" s="4" customFormat="1" ht="13.5" hidden="1" customHeight="1" x14ac:dyDescent="0.2">
      <c r="A449" s="212" t="s">
        <v>126</v>
      </c>
      <c r="B449" s="152"/>
      <c r="C449" s="153"/>
      <c r="D449" s="3"/>
      <c r="E449" s="204">
        <f t="shared" si="173"/>
        <v>0</v>
      </c>
      <c r="F449" s="2"/>
      <c r="G449" s="204">
        <f t="shared" si="174"/>
        <v>0</v>
      </c>
      <c r="H449" s="2"/>
      <c r="I449" s="204">
        <f t="shared" si="175"/>
        <v>0</v>
      </c>
      <c r="J449" s="2"/>
      <c r="K449" s="204">
        <f t="shared" si="176"/>
        <v>0</v>
      </c>
      <c r="L449" s="1">
        <f t="shared" si="177"/>
        <v>0</v>
      </c>
      <c r="M449" s="16"/>
      <c r="R449" s="125"/>
      <c r="S449" s="125"/>
    </row>
    <row r="450" spans="1:19" s="4" customFormat="1" ht="13.5" hidden="1" customHeight="1" x14ac:dyDescent="0.2">
      <c r="A450" s="212" t="s">
        <v>126</v>
      </c>
      <c r="B450" s="152"/>
      <c r="C450" s="153"/>
      <c r="D450" s="3"/>
      <c r="E450" s="204">
        <f t="shared" si="173"/>
        <v>0</v>
      </c>
      <c r="F450" s="2"/>
      <c r="G450" s="204">
        <f t="shared" si="174"/>
        <v>0</v>
      </c>
      <c r="H450" s="2"/>
      <c r="I450" s="204">
        <f t="shared" si="175"/>
        <v>0</v>
      </c>
      <c r="J450" s="2"/>
      <c r="K450" s="204">
        <f t="shared" si="176"/>
        <v>0</v>
      </c>
      <c r="L450" s="1">
        <f t="shared" si="177"/>
        <v>0</v>
      </c>
      <c r="M450" s="16"/>
      <c r="R450" s="125"/>
      <c r="S450" s="125"/>
    </row>
    <row r="451" spans="1:19" s="4" customFormat="1" ht="13.5" hidden="1" customHeight="1" x14ac:dyDescent="0.2">
      <c r="A451" s="212" t="s">
        <v>126</v>
      </c>
      <c r="B451" s="152"/>
      <c r="C451" s="153"/>
      <c r="D451" s="3"/>
      <c r="E451" s="204">
        <f t="shared" si="173"/>
        <v>0</v>
      </c>
      <c r="F451" s="2"/>
      <c r="G451" s="204">
        <f t="shared" si="174"/>
        <v>0</v>
      </c>
      <c r="H451" s="2"/>
      <c r="I451" s="204">
        <f t="shared" si="175"/>
        <v>0</v>
      </c>
      <c r="J451" s="2"/>
      <c r="K451" s="204">
        <f t="shared" si="176"/>
        <v>0</v>
      </c>
      <c r="L451" s="1">
        <f t="shared" si="177"/>
        <v>0</v>
      </c>
      <c r="M451" s="16"/>
      <c r="R451" s="125"/>
      <c r="S451" s="125"/>
    </row>
    <row r="452" spans="1:19" s="4" customFormat="1" ht="13.5" hidden="1" customHeight="1" x14ac:dyDescent="0.2">
      <c r="A452" s="212" t="s">
        <v>126</v>
      </c>
      <c r="B452" s="152"/>
      <c r="C452" s="153"/>
      <c r="D452" s="3"/>
      <c r="E452" s="204">
        <f t="shared" si="173"/>
        <v>0</v>
      </c>
      <c r="F452" s="2"/>
      <c r="G452" s="204">
        <f t="shared" si="174"/>
        <v>0</v>
      </c>
      <c r="H452" s="2"/>
      <c r="I452" s="204">
        <f t="shared" si="175"/>
        <v>0</v>
      </c>
      <c r="J452" s="2"/>
      <c r="K452" s="204">
        <f t="shared" si="176"/>
        <v>0</v>
      </c>
      <c r="L452" s="1">
        <f t="shared" si="177"/>
        <v>0</v>
      </c>
      <c r="M452" s="16"/>
      <c r="R452" s="125"/>
      <c r="S452" s="125"/>
    </row>
    <row r="453" spans="1:19" s="4" customFormat="1" ht="13.5" hidden="1" customHeight="1" x14ac:dyDescent="0.2">
      <c r="A453" s="212" t="s">
        <v>126</v>
      </c>
      <c r="B453" s="152"/>
      <c r="C453" s="153"/>
      <c r="D453" s="3"/>
      <c r="E453" s="204">
        <f t="shared" si="173"/>
        <v>0</v>
      </c>
      <c r="F453" s="2"/>
      <c r="G453" s="204">
        <f t="shared" si="174"/>
        <v>0</v>
      </c>
      <c r="H453" s="2"/>
      <c r="I453" s="204">
        <f t="shared" si="175"/>
        <v>0</v>
      </c>
      <c r="J453" s="2"/>
      <c r="K453" s="204">
        <f t="shared" si="176"/>
        <v>0</v>
      </c>
      <c r="L453" s="1">
        <f t="shared" si="177"/>
        <v>0</v>
      </c>
      <c r="M453" s="16"/>
      <c r="R453" s="125"/>
      <c r="S453" s="125"/>
    </row>
    <row r="454" spans="1:19" s="4" customFormat="1" ht="13.5" hidden="1" customHeight="1" x14ac:dyDescent="0.2">
      <c r="A454" s="212" t="s">
        <v>126</v>
      </c>
      <c r="B454" s="152"/>
      <c r="C454" s="153"/>
      <c r="D454" s="3"/>
      <c r="E454" s="204">
        <f t="shared" si="173"/>
        <v>0</v>
      </c>
      <c r="F454" s="2"/>
      <c r="G454" s="204">
        <f t="shared" si="174"/>
        <v>0</v>
      </c>
      <c r="H454" s="2"/>
      <c r="I454" s="204">
        <f t="shared" si="175"/>
        <v>0</v>
      </c>
      <c r="J454" s="2"/>
      <c r="K454" s="204">
        <f t="shared" si="176"/>
        <v>0</v>
      </c>
      <c r="L454" s="1">
        <f t="shared" si="177"/>
        <v>0</v>
      </c>
      <c r="M454" s="16"/>
      <c r="R454" s="125"/>
      <c r="S454" s="125"/>
    </row>
    <row r="455" spans="1:19" s="4" customFormat="1" ht="13.5" hidden="1" customHeight="1" x14ac:dyDescent="0.2">
      <c r="A455" s="212" t="s">
        <v>126</v>
      </c>
      <c r="B455" s="152"/>
      <c r="C455" s="153"/>
      <c r="D455" s="3"/>
      <c r="E455" s="204">
        <f t="shared" si="173"/>
        <v>0</v>
      </c>
      <c r="F455" s="2"/>
      <c r="G455" s="204">
        <f t="shared" si="174"/>
        <v>0</v>
      </c>
      <c r="H455" s="2"/>
      <c r="I455" s="204">
        <f t="shared" si="175"/>
        <v>0</v>
      </c>
      <c r="J455" s="2"/>
      <c r="K455" s="204">
        <f t="shared" si="176"/>
        <v>0</v>
      </c>
      <c r="L455" s="1">
        <f t="shared" si="177"/>
        <v>0</v>
      </c>
      <c r="M455" s="16"/>
      <c r="R455" s="125"/>
      <c r="S455" s="125"/>
    </row>
    <row r="456" spans="1:19" s="4" customFormat="1" ht="13.5" hidden="1" customHeight="1" x14ac:dyDescent="0.2">
      <c r="A456" s="212" t="s">
        <v>126</v>
      </c>
      <c r="B456" s="152"/>
      <c r="C456" s="153"/>
      <c r="D456" s="3"/>
      <c r="E456" s="204">
        <f t="shared" si="173"/>
        <v>0</v>
      </c>
      <c r="F456" s="2"/>
      <c r="G456" s="204">
        <f t="shared" si="174"/>
        <v>0</v>
      </c>
      <c r="H456" s="2"/>
      <c r="I456" s="204">
        <f t="shared" si="175"/>
        <v>0</v>
      </c>
      <c r="J456" s="2"/>
      <c r="K456" s="204">
        <f t="shared" si="176"/>
        <v>0</v>
      </c>
      <c r="L456" s="1">
        <f t="shared" si="177"/>
        <v>0</v>
      </c>
      <c r="M456" s="16"/>
      <c r="R456" s="125"/>
      <c r="S456" s="125"/>
    </row>
    <row r="457" spans="1:19" s="4" customFormat="1" ht="13.5" hidden="1" customHeight="1" x14ac:dyDescent="0.2">
      <c r="A457" s="212" t="s">
        <v>126</v>
      </c>
      <c r="B457" s="152"/>
      <c r="C457" s="153"/>
      <c r="D457" s="3"/>
      <c r="E457" s="204">
        <f t="shared" si="173"/>
        <v>0</v>
      </c>
      <c r="F457" s="2"/>
      <c r="G457" s="204">
        <f t="shared" si="174"/>
        <v>0</v>
      </c>
      <c r="H457" s="2"/>
      <c r="I457" s="204">
        <f t="shared" si="175"/>
        <v>0</v>
      </c>
      <c r="J457" s="2"/>
      <c r="K457" s="204">
        <f t="shared" si="176"/>
        <v>0</v>
      </c>
      <c r="L457" s="1">
        <f t="shared" si="177"/>
        <v>0</v>
      </c>
      <c r="M457" s="16"/>
      <c r="R457" s="125"/>
      <c r="S457" s="125"/>
    </row>
    <row r="458" spans="1:19" s="4" customFormat="1" ht="13.5" hidden="1" customHeight="1" x14ac:dyDescent="0.2">
      <c r="A458" s="212" t="s">
        <v>126</v>
      </c>
      <c r="B458" s="152"/>
      <c r="C458" s="153"/>
      <c r="D458" s="3"/>
      <c r="E458" s="204">
        <f t="shared" si="173"/>
        <v>0</v>
      </c>
      <c r="F458" s="2"/>
      <c r="G458" s="204">
        <f t="shared" si="174"/>
        <v>0</v>
      </c>
      <c r="H458" s="2"/>
      <c r="I458" s="204">
        <f t="shared" si="175"/>
        <v>0</v>
      </c>
      <c r="J458" s="2"/>
      <c r="K458" s="204">
        <f t="shared" si="176"/>
        <v>0</v>
      </c>
      <c r="L458" s="1">
        <f t="shared" si="177"/>
        <v>0</v>
      </c>
      <c r="M458" s="16"/>
      <c r="R458" s="125"/>
      <c r="S458" s="125"/>
    </row>
    <row r="459" spans="1:19" s="4" customFormat="1" ht="13.5" hidden="1" customHeight="1" x14ac:dyDescent="0.2">
      <c r="A459" s="212" t="s">
        <v>126</v>
      </c>
      <c r="B459" s="152"/>
      <c r="C459" s="153"/>
      <c r="D459" s="3"/>
      <c r="E459" s="204">
        <f t="shared" si="173"/>
        <v>0</v>
      </c>
      <c r="F459" s="2"/>
      <c r="G459" s="204">
        <f t="shared" si="174"/>
        <v>0</v>
      </c>
      <c r="H459" s="2"/>
      <c r="I459" s="204">
        <f t="shared" si="175"/>
        <v>0</v>
      </c>
      <c r="J459" s="2"/>
      <c r="K459" s="204">
        <f t="shared" si="176"/>
        <v>0</v>
      </c>
      <c r="L459" s="1">
        <f t="shared" si="177"/>
        <v>0</v>
      </c>
      <c r="M459" s="16"/>
      <c r="R459" s="125"/>
      <c r="S459" s="125"/>
    </row>
    <row r="460" spans="1:19" s="4" customFormat="1" ht="13.5" hidden="1" customHeight="1" x14ac:dyDescent="0.2">
      <c r="A460" s="212" t="s">
        <v>126</v>
      </c>
      <c r="B460" s="152"/>
      <c r="C460" s="153"/>
      <c r="D460" s="3"/>
      <c r="E460" s="204">
        <f t="shared" si="173"/>
        <v>0</v>
      </c>
      <c r="F460" s="2"/>
      <c r="G460" s="204">
        <f t="shared" si="174"/>
        <v>0</v>
      </c>
      <c r="H460" s="2"/>
      <c r="I460" s="204">
        <f t="shared" si="175"/>
        <v>0</v>
      </c>
      <c r="J460" s="2"/>
      <c r="K460" s="204">
        <f t="shared" si="176"/>
        <v>0</v>
      </c>
      <c r="L460" s="1">
        <f t="shared" si="177"/>
        <v>0</v>
      </c>
      <c r="M460" s="16"/>
      <c r="R460" s="125"/>
      <c r="S460" s="125"/>
    </row>
    <row r="461" spans="1:19" s="4" customFormat="1" ht="13.5" hidden="1" customHeight="1" x14ac:dyDescent="0.2">
      <c r="A461" s="212" t="s">
        <v>126</v>
      </c>
      <c r="B461" s="152"/>
      <c r="C461" s="153"/>
      <c r="D461" s="3"/>
      <c r="E461" s="204">
        <f t="shared" si="173"/>
        <v>0</v>
      </c>
      <c r="F461" s="2"/>
      <c r="G461" s="204">
        <f t="shared" si="174"/>
        <v>0</v>
      </c>
      <c r="H461" s="2"/>
      <c r="I461" s="204">
        <f t="shared" si="175"/>
        <v>0</v>
      </c>
      <c r="J461" s="2"/>
      <c r="K461" s="204">
        <f t="shared" si="176"/>
        <v>0</v>
      </c>
      <c r="L461" s="1">
        <f t="shared" si="177"/>
        <v>0</v>
      </c>
      <c r="M461" s="16"/>
      <c r="R461" s="125"/>
      <c r="S461" s="125"/>
    </row>
    <row r="462" spans="1:19" s="4" customFormat="1" x14ac:dyDescent="0.2">
      <c r="A462" s="261"/>
      <c r="B462" s="152"/>
      <c r="C462" s="153"/>
      <c r="D462" s="3"/>
      <c r="E462" s="249"/>
      <c r="F462" s="2"/>
      <c r="G462" s="204"/>
      <c r="H462" s="2"/>
      <c r="I462" s="204"/>
      <c r="J462" s="2"/>
      <c r="K462" s="204"/>
      <c r="L462" s="1"/>
      <c r="M462" s="16"/>
      <c r="R462" s="125"/>
      <c r="S462" s="125"/>
    </row>
    <row r="463" spans="1:19" s="4" customFormat="1" ht="38.25" x14ac:dyDescent="0.2">
      <c r="A463" s="258" t="s">
        <v>149</v>
      </c>
      <c r="B463" s="152"/>
      <c r="C463" s="153"/>
      <c r="D463" s="3"/>
      <c r="E463" s="249"/>
      <c r="F463" s="2"/>
      <c r="G463" s="204"/>
      <c r="H463" s="2"/>
      <c r="I463" s="204"/>
      <c r="J463" s="2"/>
      <c r="K463" s="204"/>
      <c r="L463" s="1"/>
      <c r="M463" s="16"/>
      <c r="R463" s="125"/>
      <c r="S463" s="125"/>
    </row>
    <row r="464" spans="1:19" s="4" customFormat="1" ht="25.5" x14ac:dyDescent="0.2">
      <c r="A464" s="212" t="s">
        <v>71</v>
      </c>
      <c r="B464" s="152"/>
      <c r="C464" s="153"/>
      <c r="D464" s="3"/>
      <c r="E464" s="204">
        <f t="shared" ref="E464" si="178">B464*D464</f>
        <v>0</v>
      </c>
      <c r="F464" s="2"/>
      <c r="G464" s="204">
        <f t="shared" ref="G464" si="179">B464*F464</f>
        <v>0</v>
      </c>
      <c r="H464" s="2"/>
      <c r="I464" s="204">
        <f t="shared" ref="I464" si="180">B464*H464</f>
        <v>0</v>
      </c>
      <c r="J464" s="2"/>
      <c r="K464" s="204">
        <f t="shared" ref="K464" si="181">(E464*$J$6)+J464+I464+G464</f>
        <v>0</v>
      </c>
      <c r="L464" s="1">
        <f t="shared" ref="L464" si="182">K464</f>
        <v>0</v>
      </c>
      <c r="M464" s="16"/>
      <c r="R464" s="125"/>
      <c r="S464" s="125"/>
    </row>
    <row r="465" spans="1:19" s="4" customFormat="1" ht="38.25" x14ac:dyDescent="0.2">
      <c r="A465" s="212" t="s">
        <v>92</v>
      </c>
      <c r="B465" s="152"/>
      <c r="C465" s="153"/>
      <c r="D465" s="3"/>
      <c r="E465" s="204">
        <f t="shared" ref="E465:E487" si="183">B465*D465</f>
        <v>0</v>
      </c>
      <c r="F465" s="2"/>
      <c r="G465" s="204">
        <f t="shared" ref="G465:G487" si="184">B465*F465</f>
        <v>0</v>
      </c>
      <c r="H465" s="2"/>
      <c r="I465" s="204">
        <f t="shared" ref="I465:I487" si="185">B465*H465</f>
        <v>0</v>
      </c>
      <c r="J465" s="2"/>
      <c r="K465" s="204">
        <f t="shared" ref="K465:K487" si="186">(E465*$J$6)+J465+I465+G465</f>
        <v>0</v>
      </c>
      <c r="L465" s="1">
        <f t="shared" ref="L465:L487" si="187">K465</f>
        <v>0</v>
      </c>
      <c r="M465" s="16"/>
      <c r="R465" s="125"/>
      <c r="S465" s="125"/>
    </row>
    <row r="466" spans="1:19" s="4" customFormat="1" ht="38.25" x14ac:dyDescent="0.2">
      <c r="A466" s="212" t="s">
        <v>93</v>
      </c>
      <c r="B466" s="152"/>
      <c r="C466" s="153"/>
      <c r="D466" s="3"/>
      <c r="E466" s="204">
        <f t="shared" si="183"/>
        <v>0</v>
      </c>
      <c r="F466" s="2"/>
      <c r="G466" s="204">
        <f t="shared" si="184"/>
        <v>0</v>
      </c>
      <c r="H466" s="2"/>
      <c r="I466" s="204">
        <f t="shared" si="185"/>
        <v>0</v>
      </c>
      <c r="J466" s="2"/>
      <c r="K466" s="204">
        <f t="shared" si="186"/>
        <v>0</v>
      </c>
      <c r="L466" s="1">
        <f t="shared" si="187"/>
        <v>0</v>
      </c>
      <c r="M466" s="16"/>
      <c r="R466" s="125"/>
      <c r="S466" s="125"/>
    </row>
    <row r="467" spans="1:19" s="4" customFormat="1" ht="38.25" x14ac:dyDescent="0.2">
      <c r="A467" s="212" t="s">
        <v>94</v>
      </c>
      <c r="B467" s="152"/>
      <c r="C467" s="153"/>
      <c r="D467" s="3"/>
      <c r="E467" s="204">
        <f t="shared" si="183"/>
        <v>0</v>
      </c>
      <c r="F467" s="2"/>
      <c r="G467" s="204">
        <f t="shared" si="184"/>
        <v>0</v>
      </c>
      <c r="H467" s="2"/>
      <c r="I467" s="204">
        <f t="shared" si="185"/>
        <v>0</v>
      </c>
      <c r="J467" s="2"/>
      <c r="K467" s="204">
        <f t="shared" si="186"/>
        <v>0</v>
      </c>
      <c r="L467" s="1">
        <f t="shared" si="187"/>
        <v>0</v>
      </c>
      <c r="M467" s="16"/>
      <c r="R467" s="125"/>
      <c r="S467" s="125"/>
    </row>
    <row r="468" spans="1:19" s="4" customFormat="1" x14ac:dyDescent="0.2">
      <c r="A468" s="212" t="s">
        <v>126</v>
      </c>
      <c r="B468" s="152"/>
      <c r="C468" s="153"/>
      <c r="D468" s="3"/>
      <c r="E468" s="204">
        <f t="shared" si="183"/>
        <v>0</v>
      </c>
      <c r="F468" s="2"/>
      <c r="G468" s="204">
        <f t="shared" si="184"/>
        <v>0</v>
      </c>
      <c r="H468" s="2"/>
      <c r="I468" s="204">
        <f t="shared" si="185"/>
        <v>0</v>
      </c>
      <c r="J468" s="2"/>
      <c r="K468" s="204">
        <f t="shared" si="186"/>
        <v>0</v>
      </c>
      <c r="L468" s="1">
        <f t="shared" si="187"/>
        <v>0</v>
      </c>
      <c r="M468" s="16"/>
      <c r="R468" s="125"/>
      <c r="S468" s="125"/>
    </row>
    <row r="469" spans="1:19" s="4" customFormat="1" x14ac:dyDescent="0.2">
      <c r="A469" s="212" t="s">
        <v>126</v>
      </c>
      <c r="B469" s="152"/>
      <c r="C469" s="153"/>
      <c r="D469" s="3"/>
      <c r="E469" s="204">
        <f t="shared" si="183"/>
        <v>0</v>
      </c>
      <c r="F469" s="2"/>
      <c r="G469" s="204">
        <f t="shared" si="184"/>
        <v>0</v>
      </c>
      <c r="H469" s="2"/>
      <c r="I469" s="204">
        <f t="shared" si="185"/>
        <v>0</v>
      </c>
      <c r="J469" s="2"/>
      <c r="K469" s="204">
        <f t="shared" si="186"/>
        <v>0</v>
      </c>
      <c r="L469" s="1">
        <f t="shared" si="187"/>
        <v>0</v>
      </c>
      <c r="M469" s="16"/>
      <c r="R469" s="125"/>
      <c r="S469" s="125"/>
    </row>
    <row r="470" spans="1:19" s="4" customFormat="1" x14ac:dyDescent="0.2">
      <c r="A470" s="212" t="s">
        <v>126</v>
      </c>
      <c r="B470" s="152"/>
      <c r="C470" s="153"/>
      <c r="D470" s="3"/>
      <c r="E470" s="204">
        <f t="shared" si="183"/>
        <v>0</v>
      </c>
      <c r="F470" s="2"/>
      <c r="G470" s="204">
        <f t="shared" si="184"/>
        <v>0</v>
      </c>
      <c r="H470" s="2"/>
      <c r="I470" s="204">
        <f t="shared" si="185"/>
        <v>0</v>
      </c>
      <c r="J470" s="2"/>
      <c r="K470" s="204">
        <f t="shared" si="186"/>
        <v>0</v>
      </c>
      <c r="L470" s="1">
        <f t="shared" si="187"/>
        <v>0</v>
      </c>
      <c r="M470" s="16"/>
      <c r="R470" s="125"/>
      <c r="S470" s="125"/>
    </row>
    <row r="471" spans="1:19" s="4" customFormat="1" x14ac:dyDescent="0.2">
      <c r="A471" s="212" t="s">
        <v>126</v>
      </c>
      <c r="B471" s="152"/>
      <c r="C471" s="153"/>
      <c r="D471" s="3"/>
      <c r="E471" s="204">
        <f t="shared" si="183"/>
        <v>0</v>
      </c>
      <c r="F471" s="2"/>
      <c r="G471" s="204">
        <f t="shared" si="184"/>
        <v>0</v>
      </c>
      <c r="H471" s="2"/>
      <c r="I471" s="204">
        <f t="shared" si="185"/>
        <v>0</v>
      </c>
      <c r="J471" s="2"/>
      <c r="K471" s="204">
        <f t="shared" si="186"/>
        <v>0</v>
      </c>
      <c r="L471" s="1">
        <f t="shared" si="187"/>
        <v>0</v>
      </c>
      <c r="M471" s="16"/>
      <c r="R471" s="125"/>
      <c r="S471" s="125"/>
    </row>
    <row r="472" spans="1:19" s="4" customFormat="1" x14ac:dyDescent="0.2">
      <c r="A472" s="212" t="s">
        <v>126</v>
      </c>
      <c r="B472" s="152"/>
      <c r="C472" s="153"/>
      <c r="D472" s="3"/>
      <c r="E472" s="204">
        <f t="shared" si="183"/>
        <v>0</v>
      </c>
      <c r="F472" s="2"/>
      <c r="G472" s="204">
        <f t="shared" si="184"/>
        <v>0</v>
      </c>
      <c r="H472" s="2"/>
      <c r="I472" s="204">
        <f t="shared" si="185"/>
        <v>0</v>
      </c>
      <c r="J472" s="2"/>
      <c r="K472" s="204">
        <f t="shared" si="186"/>
        <v>0</v>
      </c>
      <c r="L472" s="1">
        <f t="shared" si="187"/>
        <v>0</v>
      </c>
      <c r="M472" s="16"/>
      <c r="R472" s="125"/>
      <c r="S472" s="125"/>
    </row>
    <row r="473" spans="1:19" s="4" customFormat="1" x14ac:dyDescent="0.2">
      <c r="A473" s="212" t="s">
        <v>126</v>
      </c>
      <c r="B473" s="152"/>
      <c r="C473" s="153"/>
      <c r="D473" s="3"/>
      <c r="E473" s="204">
        <f t="shared" si="183"/>
        <v>0</v>
      </c>
      <c r="F473" s="2"/>
      <c r="G473" s="204">
        <f t="shared" si="184"/>
        <v>0</v>
      </c>
      <c r="H473" s="2"/>
      <c r="I473" s="204">
        <f t="shared" si="185"/>
        <v>0</v>
      </c>
      <c r="J473" s="2"/>
      <c r="K473" s="204">
        <f t="shared" si="186"/>
        <v>0</v>
      </c>
      <c r="L473" s="1">
        <f t="shared" si="187"/>
        <v>0</v>
      </c>
      <c r="M473" s="16"/>
      <c r="R473" s="125"/>
      <c r="S473" s="125"/>
    </row>
    <row r="474" spans="1:19" s="4" customFormat="1" ht="13.5" hidden="1" customHeight="1" x14ac:dyDescent="0.2">
      <c r="A474" s="212" t="s">
        <v>126</v>
      </c>
      <c r="B474" s="152"/>
      <c r="C474" s="153"/>
      <c r="D474" s="3"/>
      <c r="E474" s="204">
        <f t="shared" si="183"/>
        <v>0</v>
      </c>
      <c r="F474" s="2"/>
      <c r="G474" s="204">
        <f t="shared" si="184"/>
        <v>0</v>
      </c>
      <c r="H474" s="2"/>
      <c r="I474" s="204">
        <f t="shared" si="185"/>
        <v>0</v>
      </c>
      <c r="J474" s="2"/>
      <c r="K474" s="204">
        <f t="shared" si="186"/>
        <v>0</v>
      </c>
      <c r="L474" s="1">
        <f t="shared" si="187"/>
        <v>0</v>
      </c>
      <c r="M474" s="16"/>
      <c r="R474" s="125"/>
      <c r="S474" s="125"/>
    </row>
    <row r="475" spans="1:19" s="4" customFormat="1" ht="13.5" hidden="1" customHeight="1" x14ac:dyDescent="0.2">
      <c r="A475" s="212" t="s">
        <v>126</v>
      </c>
      <c r="B475" s="152"/>
      <c r="C475" s="153"/>
      <c r="D475" s="3"/>
      <c r="E475" s="204">
        <f t="shared" si="183"/>
        <v>0</v>
      </c>
      <c r="F475" s="2"/>
      <c r="G475" s="204">
        <f t="shared" si="184"/>
        <v>0</v>
      </c>
      <c r="H475" s="2"/>
      <c r="I475" s="204">
        <f t="shared" si="185"/>
        <v>0</v>
      </c>
      <c r="J475" s="2"/>
      <c r="K475" s="204">
        <f t="shared" si="186"/>
        <v>0</v>
      </c>
      <c r="L475" s="1">
        <f t="shared" si="187"/>
        <v>0</v>
      </c>
      <c r="M475" s="16"/>
      <c r="R475" s="125"/>
      <c r="S475" s="125"/>
    </row>
    <row r="476" spans="1:19" s="4" customFormat="1" ht="13.5" hidden="1" customHeight="1" x14ac:dyDescent="0.2">
      <c r="A476" s="212" t="s">
        <v>126</v>
      </c>
      <c r="B476" s="152"/>
      <c r="C476" s="153"/>
      <c r="D476" s="3"/>
      <c r="E476" s="204">
        <f t="shared" si="183"/>
        <v>0</v>
      </c>
      <c r="F476" s="2"/>
      <c r="G476" s="204">
        <f t="shared" si="184"/>
        <v>0</v>
      </c>
      <c r="H476" s="2"/>
      <c r="I476" s="204">
        <f t="shared" si="185"/>
        <v>0</v>
      </c>
      <c r="J476" s="2"/>
      <c r="K476" s="204">
        <f t="shared" si="186"/>
        <v>0</v>
      </c>
      <c r="L476" s="1">
        <f t="shared" si="187"/>
        <v>0</v>
      </c>
      <c r="M476" s="16"/>
      <c r="R476" s="125"/>
      <c r="S476" s="125"/>
    </row>
    <row r="477" spans="1:19" s="4" customFormat="1" ht="13.5" hidden="1" customHeight="1" x14ac:dyDescent="0.2">
      <c r="A477" s="212" t="s">
        <v>126</v>
      </c>
      <c r="B477" s="152"/>
      <c r="C477" s="153"/>
      <c r="D477" s="3"/>
      <c r="E477" s="204">
        <f t="shared" si="183"/>
        <v>0</v>
      </c>
      <c r="F477" s="2"/>
      <c r="G477" s="204">
        <f t="shared" si="184"/>
        <v>0</v>
      </c>
      <c r="H477" s="2"/>
      <c r="I477" s="204">
        <f t="shared" si="185"/>
        <v>0</v>
      </c>
      <c r="J477" s="2"/>
      <c r="K477" s="204">
        <f t="shared" si="186"/>
        <v>0</v>
      </c>
      <c r="L477" s="1">
        <f t="shared" si="187"/>
        <v>0</v>
      </c>
      <c r="M477" s="16"/>
      <c r="R477" s="125"/>
      <c r="S477" s="125"/>
    </row>
    <row r="478" spans="1:19" s="4" customFormat="1" ht="13.5" hidden="1" customHeight="1" x14ac:dyDescent="0.2">
      <c r="A478" s="212" t="s">
        <v>126</v>
      </c>
      <c r="B478" s="152"/>
      <c r="C478" s="153"/>
      <c r="D478" s="3"/>
      <c r="E478" s="204">
        <f t="shared" si="183"/>
        <v>0</v>
      </c>
      <c r="F478" s="2"/>
      <c r="G478" s="204">
        <f t="shared" si="184"/>
        <v>0</v>
      </c>
      <c r="H478" s="2"/>
      <c r="I478" s="204">
        <f t="shared" si="185"/>
        <v>0</v>
      </c>
      <c r="J478" s="2"/>
      <c r="K478" s="204">
        <f t="shared" si="186"/>
        <v>0</v>
      </c>
      <c r="L478" s="1">
        <f t="shared" si="187"/>
        <v>0</v>
      </c>
      <c r="M478" s="16"/>
      <c r="R478" s="125"/>
      <c r="S478" s="125"/>
    </row>
    <row r="479" spans="1:19" s="4" customFormat="1" ht="13.5" hidden="1" customHeight="1" x14ac:dyDescent="0.2">
      <c r="A479" s="212" t="s">
        <v>126</v>
      </c>
      <c r="B479" s="152"/>
      <c r="C479" s="153"/>
      <c r="D479" s="3"/>
      <c r="E479" s="204">
        <f t="shared" si="183"/>
        <v>0</v>
      </c>
      <c r="F479" s="2"/>
      <c r="G479" s="204">
        <f t="shared" si="184"/>
        <v>0</v>
      </c>
      <c r="H479" s="2"/>
      <c r="I479" s="204">
        <f t="shared" si="185"/>
        <v>0</v>
      </c>
      <c r="J479" s="2"/>
      <c r="K479" s="204">
        <f t="shared" si="186"/>
        <v>0</v>
      </c>
      <c r="L479" s="1">
        <f t="shared" si="187"/>
        <v>0</v>
      </c>
      <c r="M479" s="16"/>
      <c r="R479" s="125"/>
      <c r="S479" s="125"/>
    </row>
    <row r="480" spans="1:19" s="4" customFormat="1" ht="13.5" hidden="1" customHeight="1" x14ac:dyDescent="0.2">
      <c r="A480" s="212" t="s">
        <v>126</v>
      </c>
      <c r="B480" s="152"/>
      <c r="C480" s="153"/>
      <c r="D480" s="3"/>
      <c r="E480" s="204">
        <f t="shared" si="183"/>
        <v>0</v>
      </c>
      <c r="F480" s="2"/>
      <c r="G480" s="204">
        <f t="shared" si="184"/>
        <v>0</v>
      </c>
      <c r="H480" s="2"/>
      <c r="I480" s="204">
        <f t="shared" si="185"/>
        <v>0</v>
      </c>
      <c r="J480" s="2"/>
      <c r="K480" s="204">
        <f t="shared" si="186"/>
        <v>0</v>
      </c>
      <c r="L480" s="1">
        <f t="shared" si="187"/>
        <v>0</v>
      </c>
      <c r="M480" s="16"/>
      <c r="R480" s="125"/>
      <c r="S480" s="125"/>
    </row>
    <row r="481" spans="1:19" s="4" customFormat="1" ht="13.5" hidden="1" customHeight="1" x14ac:dyDescent="0.2">
      <c r="A481" s="212" t="s">
        <v>126</v>
      </c>
      <c r="B481" s="152"/>
      <c r="C481" s="153"/>
      <c r="D481" s="3"/>
      <c r="E481" s="204">
        <f t="shared" si="183"/>
        <v>0</v>
      </c>
      <c r="F481" s="2"/>
      <c r="G481" s="204">
        <f t="shared" si="184"/>
        <v>0</v>
      </c>
      <c r="H481" s="2"/>
      <c r="I481" s="204">
        <f t="shared" si="185"/>
        <v>0</v>
      </c>
      <c r="J481" s="2"/>
      <c r="K481" s="204">
        <f t="shared" si="186"/>
        <v>0</v>
      </c>
      <c r="L481" s="1">
        <f t="shared" si="187"/>
        <v>0</v>
      </c>
      <c r="M481" s="16"/>
      <c r="R481" s="125"/>
      <c r="S481" s="125"/>
    </row>
    <row r="482" spans="1:19" s="4" customFormat="1" ht="13.5" hidden="1" customHeight="1" x14ac:dyDescent="0.2">
      <c r="A482" s="212" t="s">
        <v>126</v>
      </c>
      <c r="B482" s="152"/>
      <c r="C482" s="153"/>
      <c r="D482" s="3"/>
      <c r="E482" s="204">
        <f t="shared" si="183"/>
        <v>0</v>
      </c>
      <c r="F482" s="2"/>
      <c r="G482" s="204">
        <f t="shared" si="184"/>
        <v>0</v>
      </c>
      <c r="H482" s="2"/>
      <c r="I482" s="204">
        <f t="shared" si="185"/>
        <v>0</v>
      </c>
      <c r="J482" s="2"/>
      <c r="K482" s="204">
        <f t="shared" si="186"/>
        <v>0</v>
      </c>
      <c r="L482" s="1">
        <f t="shared" si="187"/>
        <v>0</v>
      </c>
      <c r="M482" s="16"/>
      <c r="R482" s="125"/>
      <c r="S482" s="125"/>
    </row>
    <row r="483" spans="1:19" s="4" customFormat="1" ht="13.5" hidden="1" customHeight="1" x14ac:dyDescent="0.2">
      <c r="A483" s="212" t="s">
        <v>126</v>
      </c>
      <c r="B483" s="152"/>
      <c r="C483" s="153"/>
      <c r="D483" s="3"/>
      <c r="E483" s="204">
        <f t="shared" si="183"/>
        <v>0</v>
      </c>
      <c r="F483" s="2"/>
      <c r="G483" s="204">
        <f t="shared" si="184"/>
        <v>0</v>
      </c>
      <c r="H483" s="2"/>
      <c r="I483" s="204">
        <f t="shared" si="185"/>
        <v>0</v>
      </c>
      <c r="J483" s="2"/>
      <c r="K483" s="204">
        <f t="shared" si="186"/>
        <v>0</v>
      </c>
      <c r="L483" s="1">
        <f t="shared" si="187"/>
        <v>0</v>
      </c>
      <c r="M483" s="16"/>
      <c r="R483" s="125"/>
      <c r="S483" s="125"/>
    </row>
    <row r="484" spans="1:19" s="4" customFormat="1" ht="13.5" hidden="1" customHeight="1" x14ac:dyDescent="0.2">
      <c r="A484" s="212" t="s">
        <v>126</v>
      </c>
      <c r="B484" s="152"/>
      <c r="C484" s="153"/>
      <c r="D484" s="3"/>
      <c r="E484" s="204">
        <f t="shared" si="183"/>
        <v>0</v>
      </c>
      <c r="F484" s="2"/>
      <c r="G484" s="204">
        <f t="shared" si="184"/>
        <v>0</v>
      </c>
      <c r="H484" s="2"/>
      <c r="I484" s="204">
        <f t="shared" si="185"/>
        <v>0</v>
      </c>
      <c r="J484" s="2"/>
      <c r="K484" s="204">
        <f t="shared" si="186"/>
        <v>0</v>
      </c>
      <c r="L484" s="1">
        <f t="shared" si="187"/>
        <v>0</v>
      </c>
      <c r="M484" s="28"/>
      <c r="R484" s="125"/>
      <c r="S484" s="125"/>
    </row>
    <row r="485" spans="1:19" s="4" customFormat="1" ht="13.5" hidden="1" customHeight="1" x14ac:dyDescent="0.2">
      <c r="A485" s="212" t="s">
        <v>126</v>
      </c>
      <c r="B485" s="152"/>
      <c r="C485" s="153"/>
      <c r="D485" s="3"/>
      <c r="E485" s="204">
        <f t="shared" si="183"/>
        <v>0</v>
      </c>
      <c r="F485" s="2"/>
      <c r="G485" s="204">
        <f t="shared" si="184"/>
        <v>0</v>
      </c>
      <c r="H485" s="2"/>
      <c r="I485" s="204">
        <f t="shared" si="185"/>
        <v>0</v>
      </c>
      <c r="J485" s="2"/>
      <c r="K485" s="204">
        <f t="shared" si="186"/>
        <v>0</v>
      </c>
      <c r="L485" s="1">
        <f t="shared" si="187"/>
        <v>0</v>
      </c>
      <c r="M485" s="28"/>
      <c r="R485" s="125"/>
      <c r="S485" s="125"/>
    </row>
    <row r="486" spans="1:19" s="4" customFormat="1" ht="13.5" hidden="1" customHeight="1" x14ac:dyDescent="0.2">
      <c r="A486" s="212" t="s">
        <v>126</v>
      </c>
      <c r="B486" s="152"/>
      <c r="C486" s="153"/>
      <c r="D486" s="3"/>
      <c r="E486" s="204">
        <f t="shared" si="183"/>
        <v>0</v>
      </c>
      <c r="F486" s="2"/>
      <c r="G486" s="204">
        <f t="shared" si="184"/>
        <v>0</v>
      </c>
      <c r="H486" s="2"/>
      <c r="I486" s="204">
        <f t="shared" si="185"/>
        <v>0</v>
      </c>
      <c r="J486" s="2"/>
      <c r="K486" s="204">
        <f t="shared" si="186"/>
        <v>0</v>
      </c>
      <c r="L486" s="1">
        <f t="shared" si="187"/>
        <v>0</v>
      </c>
      <c r="M486" s="28"/>
      <c r="R486" s="125"/>
      <c r="S486" s="125"/>
    </row>
    <row r="487" spans="1:19" s="4" customFormat="1" ht="13.5" hidden="1" customHeight="1" x14ac:dyDescent="0.2">
      <c r="A487" s="212" t="s">
        <v>126</v>
      </c>
      <c r="B487" s="152"/>
      <c r="C487" s="153"/>
      <c r="D487" s="3"/>
      <c r="E487" s="204">
        <f t="shared" si="183"/>
        <v>0</v>
      </c>
      <c r="F487" s="2"/>
      <c r="G487" s="204">
        <f t="shared" si="184"/>
        <v>0</v>
      </c>
      <c r="H487" s="2"/>
      <c r="I487" s="204">
        <f t="shared" si="185"/>
        <v>0</v>
      </c>
      <c r="J487" s="2"/>
      <c r="K487" s="204">
        <f t="shared" si="186"/>
        <v>0</v>
      </c>
      <c r="L487" s="1">
        <f t="shared" si="187"/>
        <v>0</v>
      </c>
      <c r="M487" s="28"/>
      <c r="R487" s="125"/>
      <c r="S487" s="125"/>
    </row>
    <row r="488" spans="1:19" s="4" customFormat="1" x14ac:dyDescent="0.2">
      <c r="A488" s="263"/>
      <c r="B488" s="59"/>
      <c r="C488" s="58"/>
      <c r="D488" s="64"/>
      <c r="E488" s="250"/>
      <c r="F488" s="60"/>
      <c r="G488" s="205"/>
      <c r="H488" s="60"/>
      <c r="I488" s="205"/>
      <c r="J488" s="60"/>
      <c r="K488" s="205"/>
      <c r="L488" s="26"/>
      <c r="M488" s="29"/>
      <c r="R488" s="125"/>
      <c r="S488" s="125"/>
    </row>
    <row r="489" spans="1:19" s="4" customFormat="1" x14ac:dyDescent="0.2">
      <c r="A489" s="264" t="s">
        <v>22</v>
      </c>
      <c r="B489" s="51"/>
      <c r="C489" s="51"/>
      <c r="D489" s="53"/>
      <c r="E489" s="207">
        <f>SUM(E43:E487)</f>
        <v>0</v>
      </c>
      <c r="F489" s="54"/>
      <c r="G489" s="207">
        <f>SUM(G43:G487)</f>
        <v>0</v>
      </c>
      <c r="H489" s="54"/>
      <c r="I489" s="207">
        <f>SUM(I43:I487)</f>
        <v>0</v>
      </c>
      <c r="J489" s="54"/>
      <c r="K489" s="207">
        <f>SUM(K43:K487)</f>
        <v>0</v>
      </c>
      <c r="L489" s="138">
        <f>SUM(L43:L487)</f>
        <v>0</v>
      </c>
      <c r="M489" s="51"/>
      <c r="R489" s="125"/>
      <c r="S489" s="125"/>
    </row>
    <row r="490" spans="1:19" s="4" customFormat="1" ht="13.5" customHeight="1" x14ac:dyDescent="0.2">
      <c r="A490" s="265"/>
      <c r="B490" s="7"/>
      <c r="C490" s="7"/>
      <c r="D490" s="8"/>
      <c r="E490" s="251"/>
      <c r="F490" s="7"/>
      <c r="G490" s="237"/>
      <c r="H490" s="180" t="s">
        <v>0</v>
      </c>
      <c r="I490" s="223"/>
      <c r="J490" s="181"/>
      <c r="K490" s="208"/>
      <c r="L490" s="25">
        <f>L38+L489</f>
        <v>0</v>
      </c>
      <c r="M490" s="5"/>
      <c r="R490" s="125"/>
      <c r="S490" s="125"/>
    </row>
    <row r="491" spans="1:19" s="4" customFormat="1" ht="13.5" customHeight="1" x14ac:dyDescent="0.2">
      <c r="A491" s="256"/>
      <c r="B491" s="147"/>
      <c r="C491" s="147"/>
      <c r="D491" s="146"/>
      <c r="E491" s="252"/>
      <c r="F491" s="147"/>
      <c r="G491" s="238"/>
      <c r="H491" s="180" t="str">
        <f>H490</f>
        <v>SUBTOTAAL van alle werkzaamheden</v>
      </c>
      <c r="I491" s="223"/>
      <c r="J491" s="181"/>
      <c r="K491" s="208"/>
      <c r="L491" s="46">
        <f t="shared" ref="L491" si="188">L490</f>
        <v>0</v>
      </c>
      <c r="M491" s="45"/>
      <c r="R491" s="125"/>
      <c r="S491" s="125"/>
    </row>
    <row r="492" spans="1:19" s="4" customFormat="1" x14ac:dyDescent="0.2">
      <c r="A492" s="256"/>
      <c r="B492" s="147"/>
      <c r="C492" s="147"/>
      <c r="D492" s="146"/>
      <c r="E492" s="252"/>
      <c r="F492" s="147"/>
      <c r="G492" s="238"/>
      <c r="H492" s="182"/>
      <c r="I492" s="224"/>
      <c r="J492" s="183"/>
      <c r="K492" s="209"/>
      <c r="L492" s="57"/>
      <c r="M492" s="118"/>
      <c r="R492" s="125"/>
      <c r="S492" s="125"/>
    </row>
    <row r="493" spans="1:19" s="4" customFormat="1" ht="13.5" customHeight="1" x14ac:dyDescent="0.2">
      <c r="A493" s="266"/>
      <c r="B493" s="117"/>
      <c r="C493" s="117"/>
      <c r="D493" s="117"/>
      <c r="E493" s="238"/>
      <c r="F493" s="117"/>
      <c r="G493" s="238"/>
      <c r="H493" s="145" t="s">
        <v>154</v>
      </c>
      <c r="I493" s="225"/>
      <c r="J493" s="154"/>
      <c r="K493" s="210"/>
      <c r="L493" s="118"/>
      <c r="M493" s="118"/>
      <c r="R493" s="125"/>
      <c r="S493" s="125"/>
    </row>
    <row r="494" spans="1:19" s="4" customFormat="1" ht="13.5" customHeight="1" x14ac:dyDescent="0.2">
      <c r="A494" s="266"/>
      <c r="B494" s="117"/>
      <c r="C494" s="117"/>
      <c r="D494" s="117"/>
      <c r="E494" s="238"/>
      <c r="F494" s="117"/>
      <c r="G494" s="238"/>
      <c r="H494" s="184" t="s">
        <v>155</v>
      </c>
      <c r="I494" s="226"/>
      <c r="J494" s="185"/>
      <c r="K494" s="211">
        <v>0</v>
      </c>
      <c r="L494" s="26">
        <f>IF(K494=0,0,L491*K494)</f>
        <v>0</v>
      </c>
      <c r="M494" s="118"/>
      <c r="R494" s="131">
        <f>'Vaste invoer leidraad'!$M$5</f>
        <v>0.09</v>
      </c>
      <c r="S494" s="134" t="str">
        <f>IF(K494&gt;R494,"nee","ja")</f>
        <v>ja</v>
      </c>
    </row>
    <row r="495" spans="1:19" s="4" customFormat="1" ht="13.5" customHeight="1" x14ac:dyDescent="0.2">
      <c r="A495" s="266"/>
      <c r="B495" s="117"/>
      <c r="C495" s="117"/>
      <c r="D495" s="117"/>
      <c r="E495" s="238"/>
      <c r="F495" s="117"/>
      <c r="G495" s="238"/>
      <c r="H495" s="173" t="s">
        <v>156</v>
      </c>
      <c r="I495" s="223"/>
      <c r="J495" s="186"/>
      <c r="K495" s="208"/>
      <c r="L495" s="25">
        <f>L490+L494</f>
        <v>0</v>
      </c>
      <c r="M495" s="25"/>
      <c r="R495" s="125"/>
      <c r="S495" s="135"/>
    </row>
    <row r="496" spans="1:19" s="4" customFormat="1" x14ac:dyDescent="0.2">
      <c r="A496" s="266"/>
      <c r="B496" s="117"/>
      <c r="C496" s="117"/>
      <c r="D496" s="117"/>
      <c r="E496" s="238"/>
      <c r="F496" s="117"/>
      <c r="G496" s="238"/>
      <c r="H496" s="188"/>
      <c r="I496" s="227"/>
      <c r="J496" s="189"/>
      <c r="K496" s="212"/>
      <c r="L496" s="118"/>
      <c r="M496" s="118"/>
      <c r="R496" s="125"/>
      <c r="S496" s="135"/>
    </row>
    <row r="497" spans="1:19" s="4" customFormat="1" ht="13.5" customHeight="1" x14ac:dyDescent="0.2">
      <c r="A497" s="266"/>
      <c r="B497" s="117"/>
      <c r="C497" s="117"/>
      <c r="D497" s="117"/>
      <c r="E497" s="238"/>
      <c r="F497" s="117"/>
      <c r="G497" s="238"/>
      <c r="H497" s="184" t="s">
        <v>157</v>
      </c>
      <c r="I497" s="226"/>
      <c r="J497" s="185"/>
      <c r="K497" s="211">
        <v>0</v>
      </c>
      <c r="L497" s="26">
        <f>IF(K497=0,0,L495*K497)</f>
        <v>0</v>
      </c>
      <c r="M497" s="118"/>
      <c r="R497" s="131">
        <f>'Vaste invoer leidraad'!$M$6</f>
        <v>7.0000000000000007E-2</v>
      </c>
      <c r="S497" s="134" t="str">
        <f>IF(K497&gt;R497,"nee","ja")</f>
        <v>ja</v>
      </c>
    </row>
    <row r="498" spans="1:19" s="4" customFormat="1" ht="13.5" customHeight="1" x14ac:dyDescent="0.2">
      <c r="A498" s="266"/>
      <c r="B498" s="117"/>
      <c r="C498" s="117"/>
      <c r="D498" s="117"/>
      <c r="E498" s="238"/>
      <c r="F498" s="117"/>
      <c r="G498" s="238"/>
      <c r="H498" s="173" t="s">
        <v>158</v>
      </c>
      <c r="I498" s="223"/>
      <c r="J498" s="186"/>
      <c r="K498" s="208"/>
      <c r="L498" s="25">
        <f>L495+L497</f>
        <v>0</v>
      </c>
      <c r="M498" s="25"/>
      <c r="R498" s="125"/>
      <c r="S498" s="135"/>
    </row>
    <row r="499" spans="1:19" s="4" customFormat="1" x14ac:dyDescent="0.2">
      <c r="A499" s="266"/>
      <c r="B499" s="117"/>
      <c r="C499" s="117"/>
      <c r="D499" s="117"/>
      <c r="E499" s="238"/>
      <c r="F499" s="117"/>
      <c r="G499" s="238"/>
      <c r="H499" s="188"/>
      <c r="I499" s="227"/>
      <c r="J499" s="189"/>
      <c r="K499" s="212"/>
      <c r="L499" s="116"/>
      <c r="M499" s="118"/>
      <c r="R499" s="125"/>
      <c r="S499" s="135"/>
    </row>
    <row r="500" spans="1:19" s="4" customFormat="1" x14ac:dyDescent="0.2">
      <c r="A500" s="266"/>
      <c r="B500" s="117"/>
      <c r="C500" s="117"/>
      <c r="D500" s="117"/>
      <c r="E500" s="238"/>
      <c r="F500" s="117"/>
      <c r="G500" s="238"/>
      <c r="H500" s="184" t="s">
        <v>159</v>
      </c>
      <c r="I500" s="226"/>
      <c r="J500" s="185"/>
      <c r="K500" s="211">
        <v>0</v>
      </c>
      <c r="L500" s="26">
        <f>IF(K500=0,0,L498*K500)</f>
        <v>0</v>
      </c>
      <c r="M500" s="118"/>
      <c r="R500" s="131">
        <f>'Vaste invoer leidraad'!$M$7</f>
        <v>0.03</v>
      </c>
      <c r="S500" s="134" t="str">
        <f>IF(K500&gt;R500,"nee","ja")</f>
        <v>ja</v>
      </c>
    </row>
    <row r="501" spans="1:19" s="4" customFormat="1" ht="13.5" customHeight="1" x14ac:dyDescent="0.2">
      <c r="A501" s="266"/>
      <c r="B501" s="117"/>
      <c r="C501" s="117"/>
      <c r="D501" s="117"/>
      <c r="E501" s="238"/>
      <c r="F501" s="117"/>
      <c r="G501" s="238"/>
      <c r="H501" s="173" t="s">
        <v>160</v>
      </c>
      <c r="I501" s="223"/>
      <c r="J501" s="186"/>
      <c r="K501" s="208"/>
      <c r="L501" s="25">
        <f>L498+L500</f>
        <v>0</v>
      </c>
      <c r="M501" s="25"/>
      <c r="P501" s="136" t="s">
        <v>165</v>
      </c>
      <c r="Q501" s="137" t="str">
        <f>IF(L501-L491&gt;0,ROUND((1+(1*K494))+((1+(1*K494))*K497)+(((1+(1*K494))+((1+(1*K494))*K497))*K500)-1,2),"niet gerekend")</f>
        <v>niet gerekend</v>
      </c>
      <c r="R501" s="131">
        <f>'Vaste invoer leidraad'!$M$8</f>
        <v>0.2</v>
      </c>
      <c r="S501" s="134" t="str">
        <f>IF(Q501&gt;R501,"nee","ja")</f>
        <v>nee</v>
      </c>
    </row>
    <row r="502" spans="1:19" s="4" customFormat="1" x14ac:dyDescent="0.2">
      <c r="A502" s="266"/>
      <c r="B502" s="117"/>
      <c r="C502" s="117"/>
      <c r="D502" s="117"/>
      <c r="E502" s="238"/>
      <c r="F502" s="117"/>
      <c r="G502" s="238"/>
      <c r="H502" s="188"/>
      <c r="I502" s="227"/>
      <c r="J502" s="189"/>
      <c r="K502" s="212"/>
      <c r="L502" s="116"/>
      <c r="M502" s="118"/>
      <c r="R502" s="125"/>
      <c r="S502" s="135"/>
    </row>
    <row r="503" spans="1:19" s="4" customFormat="1" x14ac:dyDescent="0.2">
      <c r="A503" s="256"/>
      <c r="B503" s="147"/>
      <c r="C503" s="147"/>
      <c r="D503" s="146"/>
      <c r="E503" s="252"/>
      <c r="F503" s="147"/>
      <c r="G503" s="238"/>
      <c r="H503" s="190" t="s">
        <v>1</v>
      </c>
      <c r="I503" s="228"/>
      <c r="J503" s="191"/>
      <c r="K503" s="211">
        <v>0</v>
      </c>
      <c r="L503" s="26">
        <f>IF(K503=0,0,L501*K503)</f>
        <v>0</v>
      </c>
      <c r="M503" s="118"/>
      <c r="R503" s="131">
        <f>'Vaste invoer leidraad'!$M$13</f>
        <v>0.05</v>
      </c>
      <c r="S503" s="134" t="str">
        <f>IF(K503&gt;R503,"nee","ja")</f>
        <v>ja</v>
      </c>
    </row>
    <row r="504" spans="1:19" s="4" customFormat="1" ht="13.5" customHeight="1" x14ac:dyDescent="0.2">
      <c r="A504" s="256"/>
      <c r="B504" s="147"/>
      <c r="C504" s="147"/>
      <c r="D504" s="146"/>
      <c r="E504" s="252"/>
      <c r="F504" s="147"/>
      <c r="G504" s="238"/>
      <c r="H504" s="150" t="s">
        <v>2</v>
      </c>
      <c r="I504" s="229"/>
      <c r="J504" s="151"/>
      <c r="K504" s="213"/>
      <c r="L504" s="48">
        <f>L501+L503</f>
        <v>0</v>
      </c>
      <c r="M504" s="47"/>
      <c r="R504" s="125"/>
      <c r="S504" s="125"/>
    </row>
    <row r="505" spans="1:19" s="4" customFormat="1" x14ac:dyDescent="0.2">
      <c r="A505" s="256"/>
      <c r="B505" s="147"/>
      <c r="C505" s="147"/>
      <c r="D505" s="146"/>
      <c r="E505" s="252"/>
      <c r="F505" s="147"/>
      <c r="G505" s="238"/>
      <c r="H505" s="176"/>
      <c r="I505" s="227"/>
      <c r="J505" s="177"/>
      <c r="K505" s="203"/>
      <c r="L505" s="57"/>
      <c r="M505" s="22"/>
      <c r="R505" s="125"/>
      <c r="S505" s="125"/>
    </row>
    <row r="506" spans="1:19" s="4" customFormat="1" ht="13.5" customHeight="1" x14ac:dyDescent="0.2">
      <c r="A506" s="256"/>
      <c r="B506" s="147"/>
      <c r="C506" s="147"/>
      <c r="D506" s="146"/>
      <c r="E506" s="252"/>
      <c r="F506" s="147"/>
      <c r="G506" s="238"/>
      <c r="H506" s="145" t="s">
        <v>59</v>
      </c>
      <c r="I506" s="225"/>
      <c r="J506" s="154"/>
      <c r="K506" s="210"/>
      <c r="L506" s="116"/>
      <c r="M506" s="115"/>
      <c r="R506" s="125"/>
      <c r="S506" s="125"/>
    </row>
    <row r="507" spans="1:19" s="4" customFormat="1" x14ac:dyDescent="0.2">
      <c r="A507" s="256"/>
      <c r="B507" s="147"/>
      <c r="C507" s="147"/>
      <c r="D507" s="146"/>
      <c r="E507" s="252"/>
      <c r="F507" s="147"/>
      <c r="G507" s="238"/>
      <c r="H507" s="145"/>
      <c r="I507" s="225"/>
      <c r="J507" s="154"/>
      <c r="K507" s="204">
        <v>0</v>
      </c>
      <c r="L507" s="1">
        <f t="shared" ref="L507:L517" si="189">K507</f>
        <v>0</v>
      </c>
      <c r="M507" s="115"/>
      <c r="R507" s="125"/>
      <c r="S507" s="125"/>
    </row>
    <row r="508" spans="1:19" s="4" customFormat="1" x14ac:dyDescent="0.2">
      <c r="A508" s="256"/>
      <c r="B508" s="147"/>
      <c r="C508" s="147"/>
      <c r="D508" s="146"/>
      <c r="E508" s="252"/>
      <c r="F508" s="147"/>
      <c r="G508" s="238"/>
      <c r="H508" s="145"/>
      <c r="I508" s="225"/>
      <c r="J508" s="154"/>
      <c r="K508" s="204">
        <v>0</v>
      </c>
      <c r="L508" s="1">
        <f t="shared" si="189"/>
        <v>0</v>
      </c>
      <c r="M508" s="115"/>
      <c r="R508" s="125"/>
      <c r="S508" s="125"/>
    </row>
    <row r="509" spans="1:19" s="4" customFormat="1" x14ac:dyDescent="0.2">
      <c r="A509" s="256"/>
      <c r="B509" s="147"/>
      <c r="C509" s="147"/>
      <c r="D509" s="146"/>
      <c r="E509" s="252"/>
      <c r="F509" s="147"/>
      <c r="G509" s="238"/>
      <c r="H509" s="145"/>
      <c r="I509" s="225"/>
      <c r="J509" s="154"/>
      <c r="K509" s="204">
        <v>0</v>
      </c>
      <c r="L509" s="1">
        <f t="shared" si="189"/>
        <v>0</v>
      </c>
      <c r="M509" s="115"/>
      <c r="R509" s="125"/>
      <c r="S509" s="125"/>
    </row>
    <row r="510" spans="1:19" s="4" customFormat="1" x14ac:dyDescent="0.2">
      <c r="A510" s="256"/>
      <c r="B510" s="147"/>
      <c r="C510" s="147"/>
      <c r="D510" s="146"/>
      <c r="E510" s="252"/>
      <c r="F510" s="147"/>
      <c r="G510" s="238"/>
      <c r="H510" s="145"/>
      <c r="I510" s="225"/>
      <c r="J510" s="154"/>
      <c r="K510" s="204">
        <v>0</v>
      </c>
      <c r="L510" s="1">
        <f t="shared" si="189"/>
        <v>0</v>
      </c>
      <c r="M510" s="115"/>
      <c r="R510" s="125"/>
      <c r="S510" s="125"/>
    </row>
    <row r="511" spans="1:19" s="4" customFormat="1" x14ac:dyDescent="0.2">
      <c r="A511" s="256"/>
      <c r="B511" s="147"/>
      <c r="C511" s="147"/>
      <c r="D511" s="146"/>
      <c r="E511" s="252"/>
      <c r="F511" s="147"/>
      <c r="G511" s="238"/>
      <c r="H511" s="145"/>
      <c r="I511" s="225"/>
      <c r="J511" s="154"/>
      <c r="K511" s="204">
        <v>0</v>
      </c>
      <c r="L511" s="1">
        <f t="shared" si="189"/>
        <v>0</v>
      </c>
      <c r="M511" s="115"/>
      <c r="R511" s="125"/>
      <c r="S511" s="125"/>
    </row>
    <row r="512" spans="1:19" s="4" customFormat="1" x14ac:dyDescent="0.2">
      <c r="A512" s="256"/>
      <c r="B512" s="147"/>
      <c r="C512" s="147"/>
      <c r="D512" s="146"/>
      <c r="E512" s="252"/>
      <c r="F512" s="147"/>
      <c r="G512" s="238"/>
      <c r="H512" s="145"/>
      <c r="I512" s="225"/>
      <c r="J512" s="154"/>
      <c r="K512" s="204">
        <v>0</v>
      </c>
      <c r="L512" s="1">
        <f t="shared" si="189"/>
        <v>0</v>
      </c>
      <c r="M512" s="115"/>
      <c r="R512" s="125"/>
      <c r="S512" s="125"/>
    </row>
    <row r="513" spans="1:19" s="4" customFormat="1" x14ac:dyDescent="0.2">
      <c r="A513" s="256"/>
      <c r="B513" s="147"/>
      <c r="C513" s="147"/>
      <c r="D513" s="146"/>
      <c r="E513" s="252"/>
      <c r="F513" s="147"/>
      <c r="G513" s="238"/>
      <c r="H513" s="145"/>
      <c r="I513" s="225"/>
      <c r="J513" s="154"/>
      <c r="K513" s="204">
        <v>0</v>
      </c>
      <c r="L513" s="1">
        <f t="shared" si="189"/>
        <v>0</v>
      </c>
      <c r="M513" s="115"/>
      <c r="R513" s="125"/>
      <c r="S513" s="125"/>
    </row>
    <row r="514" spans="1:19" s="4" customFormat="1" x14ac:dyDescent="0.2">
      <c r="A514" s="256"/>
      <c r="B514" s="147"/>
      <c r="C514" s="147"/>
      <c r="D514" s="146"/>
      <c r="E514" s="252"/>
      <c r="F514" s="147"/>
      <c r="G514" s="238"/>
      <c r="H514" s="145"/>
      <c r="I514" s="225"/>
      <c r="J514" s="154"/>
      <c r="K514" s="204">
        <v>0</v>
      </c>
      <c r="L514" s="1">
        <f t="shared" si="189"/>
        <v>0</v>
      </c>
      <c r="M514" s="115"/>
      <c r="R514" s="125"/>
      <c r="S514" s="125"/>
    </row>
    <row r="515" spans="1:19" s="4" customFormat="1" x14ac:dyDescent="0.2">
      <c r="A515" s="256"/>
      <c r="B515" s="147"/>
      <c r="C515" s="147"/>
      <c r="D515" s="146"/>
      <c r="E515" s="252"/>
      <c r="F515" s="147"/>
      <c r="G515" s="238"/>
      <c r="H515" s="145"/>
      <c r="I515" s="225"/>
      <c r="J515" s="154"/>
      <c r="K515" s="204">
        <v>0</v>
      </c>
      <c r="L515" s="1">
        <f t="shared" si="189"/>
        <v>0</v>
      </c>
      <c r="M515" s="115"/>
      <c r="R515" s="125"/>
      <c r="S515" s="125"/>
    </row>
    <row r="516" spans="1:19" s="4" customFormat="1" x14ac:dyDescent="0.2">
      <c r="A516" s="256"/>
      <c r="B516" s="147"/>
      <c r="C516" s="147"/>
      <c r="D516" s="146"/>
      <c r="E516" s="252"/>
      <c r="F516" s="147"/>
      <c r="G516" s="238"/>
      <c r="H516" s="145"/>
      <c r="I516" s="225"/>
      <c r="J516" s="154"/>
      <c r="K516" s="204">
        <v>0</v>
      </c>
      <c r="L516" s="1">
        <f t="shared" si="189"/>
        <v>0</v>
      </c>
      <c r="M516" s="115"/>
      <c r="R516" s="125"/>
      <c r="S516" s="125"/>
    </row>
    <row r="517" spans="1:19" s="4" customFormat="1" x14ac:dyDescent="0.2">
      <c r="A517" s="256"/>
      <c r="B517" s="147"/>
      <c r="C517" s="147"/>
      <c r="D517" s="146"/>
      <c r="E517" s="252"/>
      <c r="F517" s="147"/>
      <c r="G517" s="238"/>
      <c r="H517" s="145"/>
      <c r="I517" s="225"/>
      <c r="J517" s="154"/>
      <c r="K517" s="204">
        <v>0</v>
      </c>
      <c r="L517" s="1">
        <f t="shared" si="189"/>
        <v>0</v>
      </c>
      <c r="M517" s="115"/>
      <c r="R517" s="125"/>
      <c r="S517" s="125"/>
    </row>
    <row r="518" spans="1:19" s="4" customFormat="1" x14ac:dyDescent="0.2">
      <c r="A518" s="256"/>
      <c r="B518" s="147"/>
      <c r="C518" s="147"/>
      <c r="D518" s="146"/>
      <c r="E518" s="252"/>
      <c r="F518" s="147"/>
      <c r="G518" s="238"/>
      <c r="H518" s="149"/>
      <c r="I518" s="230"/>
      <c r="J518" s="178"/>
      <c r="K518" s="210"/>
      <c r="L518" s="116"/>
      <c r="M518" s="115"/>
      <c r="R518" s="125"/>
      <c r="S518" s="125"/>
    </row>
    <row r="519" spans="1:19" s="4" customFormat="1" ht="13.5" customHeight="1" x14ac:dyDescent="0.2">
      <c r="A519" s="256"/>
      <c r="B519" s="147"/>
      <c r="C519" s="147"/>
      <c r="D519" s="146"/>
      <c r="E519" s="252"/>
      <c r="F519" s="147"/>
      <c r="G519" s="238"/>
      <c r="H519" s="162" t="s">
        <v>152</v>
      </c>
      <c r="I519" s="230"/>
      <c r="J519" s="163"/>
      <c r="K519" s="211">
        <v>0</v>
      </c>
      <c r="L519" s="26">
        <f>IF(K519=0,0,L$504*K519)</f>
        <v>0</v>
      </c>
      <c r="M519" s="115"/>
      <c r="R519" s="131">
        <f>'Vaste invoer leidraad'!$M$11</f>
        <v>0.03</v>
      </c>
      <c r="S519" s="134" t="str">
        <f>IF(K519&gt;R519,"nee","ja")</f>
        <v>ja</v>
      </c>
    </row>
    <row r="520" spans="1:19" s="4" customFormat="1" x14ac:dyDescent="0.2">
      <c r="A520" s="256"/>
      <c r="B520" s="147"/>
      <c r="C520" s="147"/>
      <c r="D520" s="146"/>
      <c r="E520" s="252"/>
      <c r="F520" s="147"/>
      <c r="G520" s="238"/>
      <c r="H520" s="149"/>
      <c r="I520" s="230"/>
      <c r="J520" s="178"/>
      <c r="K520" s="210"/>
      <c r="L520" s="116"/>
      <c r="M520" s="115"/>
      <c r="R520" s="125"/>
      <c r="S520" s="125"/>
    </row>
    <row r="521" spans="1:19" s="4" customFormat="1" ht="13.5" customHeight="1" x14ac:dyDescent="0.2">
      <c r="A521" s="256"/>
      <c r="B521" s="147"/>
      <c r="C521" s="147"/>
      <c r="D521" s="146"/>
      <c r="E521" s="252"/>
      <c r="F521" s="147"/>
      <c r="G521" s="238"/>
      <c r="H521" s="77" t="s">
        <v>3</v>
      </c>
      <c r="I521" s="225"/>
      <c r="J521" s="192"/>
      <c r="K521" s="212"/>
      <c r="L521" s="1"/>
      <c r="M521" s="16"/>
      <c r="R521" s="125"/>
      <c r="S521" s="125"/>
    </row>
    <row r="522" spans="1:19" s="4" customFormat="1" ht="13.5" customHeight="1" x14ac:dyDescent="0.2">
      <c r="A522" s="256"/>
      <c r="B522" s="147"/>
      <c r="C522" s="147"/>
      <c r="D522" s="146"/>
      <c r="E522" s="252"/>
      <c r="F522" s="147"/>
      <c r="G522" s="238"/>
      <c r="H522" s="190" t="s">
        <v>127</v>
      </c>
      <c r="I522" s="228"/>
      <c r="J522" s="191"/>
      <c r="K522" s="211">
        <v>0</v>
      </c>
      <c r="L522" s="26">
        <f>IF(K522=0,0,L$504*K522)</f>
        <v>0</v>
      </c>
      <c r="M522" s="16"/>
      <c r="R522" s="132">
        <f>VLOOKUP($L$504,'Vaste invoer leidraad'!$B$11:$D$51,3,TRUE)</f>
        <v>3.4299999999999997E-2</v>
      </c>
      <c r="S522" s="134" t="str">
        <f>IF(R522=K522,"ja",IF(R522&lt;K522,"nee","ja"))</f>
        <v>ja</v>
      </c>
    </row>
    <row r="523" spans="1:19" s="4" customFormat="1" x14ac:dyDescent="0.2">
      <c r="A523" s="256"/>
      <c r="B523" s="147"/>
      <c r="C523" s="147"/>
      <c r="D523" s="146"/>
      <c r="E523" s="252"/>
      <c r="F523" s="147"/>
      <c r="G523" s="238"/>
      <c r="H523" s="190" t="s">
        <v>128</v>
      </c>
      <c r="I523" s="228"/>
      <c r="J523" s="191"/>
      <c r="K523" s="211">
        <v>0</v>
      </c>
      <c r="L523" s="26">
        <f>IF(K523=0,0,L$504*K523)</f>
        <v>0</v>
      </c>
      <c r="M523" s="16"/>
      <c r="R523" s="132">
        <f>VLOOKUP($L$504,'Vaste invoer leidraad'!$F$11:$H$51,3,TRUE)</f>
        <v>7.8600000000000003E-2</v>
      </c>
      <c r="S523" s="134" t="str">
        <f>IF(R523=K523,"ja",IF(R523&lt;K523,"nee","ja"))</f>
        <v>ja</v>
      </c>
    </row>
    <row r="524" spans="1:19" s="4" customFormat="1" x14ac:dyDescent="0.2">
      <c r="A524" s="256"/>
      <c r="B524" s="147"/>
      <c r="C524" s="147"/>
      <c r="D524" s="146"/>
      <c r="E524" s="252"/>
      <c r="F524" s="147"/>
      <c r="G524" s="238"/>
      <c r="H524" s="149"/>
      <c r="I524" s="230"/>
      <c r="J524" s="178"/>
      <c r="K524" s="214"/>
      <c r="L524" s="1"/>
      <c r="M524" s="16"/>
      <c r="R524" s="125"/>
      <c r="S524" s="125"/>
    </row>
    <row r="525" spans="1:19" s="4" customFormat="1" ht="13.5" customHeight="1" x14ac:dyDescent="0.2">
      <c r="A525" s="256"/>
      <c r="B525" s="147"/>
      <c r="C525" s="147"/>
      <c r="D525" s="146"/>
      <c r="E525" s="252"/>
      <c r="F525" s="147"/>
      <c r="G525" s="238"/>
      <c r="H525" s="149" t="s">
        <v>34</v>
      </c>
      <c r="I525" s="230"/>
      <c r="J525" s="178"/>
      <c r="K525" s="204"/>
      <c r="L525" s="1"/>
      <c r="M525" s="16"/>
      <c r="R525" s="125"/>
      <c r="S525" s="125"/>
    </row>
    <row r="526" spans="1:19" s="4" customFormat="1" ht="13.5" customHeight="1" x14ac:dyDescent="0.2">
      <c r="A526" s="256"/>
      <c r="B526" s="147"/>
      <c r="C526" s="147"/>
      <c r="D526" s="146"/>
      <c r="E526" s="252"/>
      <c r="F526" s="147"/>
      <c r="G526" s="238"/>
      <c r="H526" s="162" t="s">
        <v>150</v>
      </c>
      <c r="I526" s="230"/>
      <c r="J526" s="163"/>
      <c r="K526" s="204">
        <v>0</v>
      </c>
      <c r="L526" s="1">
        <f>K526</f>
        <v>0</v>
      </c>
      <c r="M526" s="16"/>
      <c r="R526" s="125"/>
      <c r="S526" s="125"/>
    </row>
    <row r="527" spans="1:19" s="4" customFormat="1" x14ac:dyDescent="0.2">
      <c r="A527" s="256"/>
      <c r="B527" s="147"/>
      <c r="C527" s="147"/>
      <c r="D527" s="146"/>
      <c r="E527" s="252"/>
      <c r="F527" s="147"/>
      <c r="G527" s="238"/>
      <c r="H527" s="162"/>
      <c r="I527" s="230"/>
      <c r="J527" s="163"/>
      <c r="K527" s="204"/>
      <c r="L527" s="1"/>
      <c r="M527" s="16"/>
      <c r="R527" s="125"/>
      <c r="S527" s="125"/>
    </row>
    <row r="528" spans="1:19" s="4" customFormat="1" x14ac:dyDescent="0.2">
      <c r="A528" s="256"/>
      <c r="B528" s="147"/>
      <c r="C528" s="147"/>
      <c r="D528" s="146"/>
      <c r="E528" s="252"/>
      <c r="F528" s="147"/>
      <c r="G528" s="238"/>
      <c r="H528" s="162"/>
      <c r="I528" s="230"/>
      <c r="J528" s="163"/>
      <c r="K528" s="204"/>
      <c r="L528" s="1"/>
      <c r="M528" s="16"/>
      <c r="R528" s="125"/>
      <c r="S528" s="125"/>
    </row>
    <row r="529" spans="1:19" s="4" customFormat="1" ht="13.5" customHeight="1" x14ac:dyDescent="0.2">
      <c r="A529" s="256"/>
      <c r="B529" s="147"/>
      <c r="C529" s="147"/>
      <c r="D529" s="146"/>
      <c r="E529" s="252"/>
      <c r="F529" s="147"/>
      <c r="G529" s="238"/>
      <c r="H529" s="149" t="s">
        <v>35</v>
      </c>
      <c r="I529" s="230"/>
      <c r="J529" s="178"/>
      <c r="K529" s="204">
        <v>0</v>
      </c>
      <c r="L529" s="1">
        <f>K529</f>
        <v>0</v>
      </c>
      <c r="M529" s="16"/>
      <c r="R529" s="125"/>
      <c r="S529" s="125"/>
    </row>
    <row r="530" spans="1:19" s="4" customFormat="1" x14ac:dyDescent="0.2">
      <c r="A530" s="256"/>
      <c r="B530" s="147"/>
      <c r="C530" s="147"/>
      <c r="D530" s="146"/>
      <c r="E530" s="252"/>
      <c r="F530" s="147"/>
      <c r="G530" s="238"/>
      <c r="H530" s="162"/>
      <c r="I530" s="230"/>
      <c r="J530" s="163"/>
      <c r="K530" s="204"/>
      <c r="L530" s="1"/>
      <c r="M530" s="16"/>
      <c r="R530" s="125"/>
      <c r="S530" s="125"/>
    </row>
    <row r="531" spans="1:19" s="4" customFormat="1" ht="13.5" customHeight="1" x14ac:dyDescent="0.2">
      <c r="A531" s="256"/>
      <c r="B531" s="147"/>
      <c r="C531" s="147"/>
      <c r="D531" s="146"/>
      <c r="E531" s="252"/>
      <c r="F531" s="147"/>
      <c r="G531" s="238"/>
      <c r="H531" s="149" t="s">
        <v>36</v>
      </c>
      <c r="I531" s="230"/>
      <c r="J531" s="178"/>
      <c r="K531" s="204">
        <v>0</v>
      </c>
      <c r="L531" s="1">
        <f>K531</f>
        <v>0</v>
      </c>
      <c r="M531" s="16"/>
      <c r="R531" s="125"/>
      <c r="S531" s="125"/>
    </row>
    <row r="532" spans="1:19" s="4" customFormat="1" x14ac:dyDescent="0.2">
      <c r="A532" s="256"/>
      <c r="B532" s="147"/>
      <c r="C532" s="147"/>
      <c r="D532" s="146"/>
      <c r="E532" s="252"/>
      <c r="F532" s="147"/>
      <c r="G532" s="238"/>
      <c r="H532" s="162"/>
      <c r="I532" s="230"/>
      <c r="J532" s="163"/>
      <c r="K532" s="204"/>
      <c r="L532" s="1"/>
      <c r="M532" s="16"/>
      <c r="R532" s="125"/>
      <c r="S532" s="125"/>
    </row>
    <row r="533" spans="1:19" s="4" customFormat="1" ht="13.5" customHeight="1" x14ac:dyDescent="0.2">
      <c r="A533" s="256"/>
      <c r="B533" s="147"/>
      <c r="C533" s="147"/>
      <c r="D533" s="146"/>
      <c r="E533" s="252"/>
      <c r="F533" s="147"/>
      <c r="G533" s="238"/>
      <c r="H533" s="149" t="s">
        <v>37</v>
      </c>
      <c r="I533" s="230"/>
      <c r="J533" s="178"/>
      <c r="K533" s="204">
        <v>0</v>
      </c>
      <c r="L533" s="1">
        <f>K533</f>
        <v>0</v>
      </c>
      <c r="M533" s="16"/>
      <c r="R533" s="125"/>
      <c r="S533" s="125"/>
    </row>
    <row r="534" spans="1:19" s="4" customFormat="1" x14ac:dyDescent="0.2">
      <c r="A534" s="256"/>
      <c r="B534" s="147"/>
      <c r="C534" s="147"/>
      <c r="D534" s="146"/>
      <c r="E534" s="252"/>
      <c r="F534" s="147"/>
      <c r="G534" s="238"/>
      <c r="H534" s="162"/>
      <c r="I534" s="230"/>
      <c r="J534" s="163"/>
      <c r="K534" s="204"/>
      <c r="L534" s="1"/>
      <c r="M534" s="16"/>
      <c r="R534" s="125"/>
      <c r="S534" s="125"/>
    </row>
    <row r="535" spans="1:19" s="4" customFormat="1" ht="13.5" customHeight="1" x14ac:dyDescent="0.2">
      <c r="A535" s="256"/>
      <c r="B535" s="147"/>
      <c r="C535" s="147"/>
      <c r="D535" s="146"/>
      <c r="E535" s="252"/>
      <c r="F535" s="147"/>
      <c r="G535" s="238"/>
      <c r="H535" s="190" t="s">
        <v>33</v>
      </c>
      <c r="I535" s="228"/>
      <c r="J535" s="191"/>
      <c r="K535" s="215">
        <v>0</v>
      </c>
      <c r="L535" s="1">
        <f>K535</f>
        <v>0</v>
      </c>
      <c r="M535" s="16"/>
      <c r="R535" s="133">
        <f>'Vaste invoer leidraad'!$M$20</f>
        <v>5000</v>
      </c>
      <c r="S535" s="134" t="str">
        <f>IF(L504&gt;=125000,IF(L535&gt;R535,"nee","ja"),"nee")</f>
        <v>nee</v>
      </c>
    </row>
    <row r="536" spans="1:19" s="4" customFormat="1" x14ac:dyDescent="0.2">
      <c r="A536" s="256"/>
      <c r="B536" s="147"/>
      <c r="C536" s="147"/>
      <c r="D536" s="146"/>
      <c r="E536" s="252"/>
      <c r="F536" s="147"/>
      <c r="G536" s="238"/>
      <c r="H536" s="162"/>
      <c r="I536" s="230"/>
      <c r="J536" s="163"/>
      <c r="K536" s="204">
        <v>0</v>
      </c>
      <c r="L536" s="1">
        <f>K536</f>
        <v>0</v>
      </c>
      <c r="M536" s="16"/>
      <c r="R536" s="125"/>
      <c r="S536" s="125"/>
    </row>
    <row r="537" spans="1:19" s="4" customFormat="1" x14ac:dyDescent="0.2">
      <c r="A537" s="256"/>
      <c r="B537" s="147"/>
      <c r="C537" s="147"/>
      <c r="D537" s="146"/>
      <c r="E537" s="252"/>
      <c r="F537" s="147"/>
      <c r="G537" s="238"/>
      <c r="H537" s="162"/>
      <c r="I537" s="230"/>
      <c r="J537" s="163"/>
      <c r="K537" s="204">
        <v>0</v>
      </c>
      <c r="L537" s="1">
        <f>K537</f>
        <v>0</v>
      </c>
      <c r="M537" s="16"/>
      <c r="R537" s="125"/>
      <c r="S537" s="125"/>
    </row>
    <row r="538" spans="1:19" s="4" customFormat="1" x14ac:dyDescent="0.2">
      <c r="A538" s="256"/>
      <c r="B538" s="147"/>
      <c r="C538" s="147"/>
      <c r="D538" s="146"/>
      <c r="E538" s="252"/>
      <c r="F538" s="147"/>
      <c r="G538" s="238"/>
      <c r="H538" s="193"/>
      <c r="I538" s="231"/>
      <c r="J538" s="194"/>
      <c r="K538" s="204">
        <v>0</v>
      </c>
      <c r="L538" s="1">
        <f>K538</f>
        <v>0</v>
      </c>
      <c r="M538" s="98"/>
      <c r="R538" s="125"/>
      <c r="S538" s="125"/>
    </row>
    <row r="539" spans="1:19" s="4" customFormat="1" ht="13.5" customHeight="1" x14ac:dyDescent="0.2">
      <c r="A539" s="256"/>
      <c r="B539" s="147"/>
      <c r="C539" s="147"/>
      <c r="D539" s="146"/>
      <c r="E539" s="252"/>
      <c r="F539" s="147"/>
      <c r="G539" s="238"/>
      <c r="H539" s="150" t="s">
        <v>153</v>
      </c>
      <c r="I539" s="229"/>
      <c r="J539" s="151"/>
      <c r="K539" s="213"/>
      <c r="L539" s="99">
        <f>SUM(L504:L538)</f>
        <v>0</v>
      </c>
      <c r="M539" s="100"/>
      <c r="R539" s="125"/>
      <c r="S539" s="125"/>
    </row>
    <row r="540" spans="1:19" s="4" customFormat="1" x14ac:dyDescent="0.2">
      <c r="A540" s="256"/>
      <c r="B540" s="147"/>
      <c r="C540" s="147"/>
      <c r="D540" s="146"/>
      <c r="E540" s="252"/>
      <c r="F540" s="147"/>
      <c r="G540" s="238"/>
      <c r="H540" s="176"/>
      <c r="I540" s="227"/>
      <c r="J540" s="177"/>
      <c r="K540" s="203"/>
      <c r="L540" s="57"/>
      <c r="M540" s="22"/>
      <c r="R540" s="125"/>
      <c r="S540" s="125"/>
    </row>
    <row r="541" spans="1:19" s="4" customFormat="1" x14ac:dyDescent="0.2">
      <c r="A541" s="256"/>
      <c r="B541" s="147"/>
      <c r="C541" s="147"/>
      <c r="D541" s="10"/>
      <c r="E541" s="238"/>
      <c r="F541" s="147"/>
      <c r="G541" s="238"/>
      <c r="H541" s="149" t="s">
        <v>5</v>
      </c>
      <c r="I541" s="230"/>
      <c r="J541" s="178"/>
      <c r="K541" s="211">
        <v>0</v>
      </c>
      <c r="L541" s="1">
        <f>K541*L539</f>
        <v>0</v>
      </c>
      <c r="M541" s="16"/>
      <c r="R541" s="131">
        <f>'Vaste invoer leidraad'!$M$22</f>
        <v>1.4999999999999999E-2</v>
      </c>
      <c r="S541" s="134" t="str">
        <f>IF(K541&gt;R541,"nee","ja")</f>
        <v>ja</v>
      </c>
    </row>
    <row r="542" spans="1:19" s="4" customFormat="1" ht="13.5" customHeight="1" x14ac:dyDescent="0.2">
      <c r="A542" s="256"/>
      <c r="B542" s="147"/>
      <c r="C542" s="147"/>
      <c r="D542" s="146"/>
      <c r="E542" s="238"/>
      <c r="F542" s="147"/>
      <c r="G542" s="239"/>
      <c r="H542" s="150" t="s">
        <v>25</v>
      </c>
      <c r="I542" s="229"/>
      <c r="J542" s="151"/>
      <c r="K542" s="213"/>
      <c r="L542" s="48">
        <f t="shared" ref="L542" si="190">SUM(L539:L541)</f>
        <v>0</v>
      </c>
      <c r="M542" s="47"/>
      <c r="R542" s="125"/>
      <c r="S542" s="125"/>
    </row>
    <row r="543" spans="1:19" s="4" customFormat="1" x14ac:dyDescent="0.2">
      <c r="A543" s="256"/>
      <c r="B543" s="147"/>
      <c r="C543" s="147"/>
      <c r="D543" s="146"/>
      <c r="E543" s="253" t="s">
        <v>23</v>
      </c>
      <c r="F543" s="147"/>
      <c r="G543" s="238"/>
      <c r="H543" s="6"/>
      <c r="I543" s="232"/>
      <c r="J543" s="179"/>
      <c r="K543" s="203"/>
      <c r="L543" s="57"/>
      <c r="M543" s="22"/>
      <c r="R543" s="125"/>
      <c r="S543" s="125"/>
    </row>
    <row r="544" spans="1:19" s="4" customFormat="1" x14ac:dyDescent="0.2">
      <c r="A544" s="256"/>
      <c r="B544" s="147"/>
      <c r="C544" s="147"/>
      <c r="D544" s="146"/>
      <c r="E544" s="252"/>
      <c r="F544" s="147"/>
      <c r="G544" s="238"/>
      <c r="H544" s="176"/>
      <c r="I544" s="227"/>
      <c r="J544" s="177"/>
      <c r="K544" s="203"/>
      <c r="L544" s="57"/>
      <c r="M544" s="22"/>
      <c r="R544" s="125"/>
      <c r="S544" s="125"/>
    </row>
    <row r="545" spans="1:19" s="4" customFormat="1" x14ac:dyDescent="0.2">
      <c r="A545" s="256"/>
      <c r="B545" s="147"/>
      <c r="C545" s="147"/>
      <c r="D545" s="146"/>
      <c r="E545" s="252"/>
      <c r="F545" s="147"/>
      <c r="G545" s="238"/>
      <c r="H545" s="149" t="s">
        <v>91</v>
      </c>
      <c r="I545" s="230"/>
      <c r="J545" s="178"/>
      <c r="K545" s="211">
        <v>0</v>
      </c>
      <c r="L545" s="1">
        <f>K545*L542</f>
        <v>0</v>
      </c>
      <c r="M545" s="16"/>
      <c r="R545" s="131">
        <f>'Vaste invoer leidraad'!$M$27</f>
        <v>0.21</v>
      </c>
      <c r="S545" s="134" t="str">
        <f>IF(K545&lt;&gt;R545,"nee","ja")</f>
        <v>nee</v>
      </c>
    </row>
    <row r="546" spans="1:19" s="4" customFormat="1" ht="13.5" customHeight="1" x14ac:dyDescent="0.2">
      <c r="A546" s="256"/>
      <c r="B546" s="147"/>
      <c r="C546" s="147"/>
      <c r="D546" s="146"/>
      <c r="E546" s="252"/>
      <c r="F546" s="147"/>
      <c r="G546" s="238"/>
      <c r="H546" s="149" t="s">
        <v>95</v>
      </c>
      <c r="I546" s="230"/>
      <c r="J546" s="178"/>
      <c r="K546" s="214">
        <v>0</v>
      </c>
      <c r="L546" s="1">
        <f>K546*-L545</f>
        <v>0</v>
      </c>
      <c r="M546" s="16"/>
      <c r="R546" s="125"/>
      <c r="S546" s="125"/>
    </row>
    <row r="547" spans="1:19" s="4" customFormat="1" ht="13.5" customHeight="1" x14ac:dyDescent="0.2">
      <c r="A547" s="256"/>
      <c r="B547" s="147"/>
      <c r="C547" s="147"/>
      <c r="D547" s="146"/>
      <c r="E547" s="252"/>
      <c r="F547" s="147"/>
      <c r="G547" s="238"/>
      <c r="H547" s="150" t="s">
        <v>96</v>
      </c>
      <c r="I547" s="229"/>
      <c r="J547" s="151"/>
      <c r="K547" s="213"/>
      <c r="L547" s="52">
        <f>SUM(L542:L546)</f>
        <v>0</v>
      </c>
      <c r="M547" s="47"/>
      <c r="R547" s="125"/>
      <c r="S547" s="125"/>
    </row>
    <row r="548" spans="1:19" x14ac:dyDescent="0.2">
      <c r="A548" s="256"/>
      <c r="B548" s="147"/>
      <c r="C548" s="147"/>
      <c r="D548" s="146"/>
      <c r="E548" s="252"/>
      <c r="F548" s="147"/>
      <c r="G548" s="238"/>
      <c r="H548" s="174"/>
      <c r="I548" s="233"/>
      <c r="J548" s="175"/>
      <c r="K548" s="216"/>
      <c r="L548" s="27"/>
      <c r="M548" s="27"/>
      <c r="R548" s="126"/>
      <c r="S548" s="126"/>
    </row>
    <row r="549" spans="1:19" ht="13.5" customHeight="1" x14ac:dyDescent="0.2">
      <c r="A549" s="257"/>
      <c r="B549" s="13"/>
      <c r="C549" s="13"/>
      <c r="D549" s="14"/>
      <c r="E549" s="254"/>
      <c r="F549" s="13"/>
      <c r="G549" s="240"/>
      <c r="H549" s="150" t="s">
        <v>7</v>
      </c>
      <c r="I549" s="229"/>
      <c r="J549" s="151"/>
      <c r="K549" s="213"/>
      <c r="L549" s="50">
        <f>SUM(L547:L548)</f>
        <v>0</v>
      </c>
      <c r="M549" s="51"/>
      <c r="R549" s="127"/>
      <c r="S549" s="127"/>
    </row>
    <row r="550" spans="1:19" x14ac:dyDescent="0.2">
      <c r="A550" s="241"/>
      <c r="B550" s="12"/>
      <c r="C550" s="12"/>
      <c r="D550" s="12"/>
      <c r="E550" s="241"/>
      <c r="F550" s="12"/>
      <c r="G550" s="241"/>
      <c r="H550" s="195"/>
      <c r="I550" s="217"/>
      <c r="J550" s="195"/>
      <c r="K550" s="217"/>
      <c r="L550" s="12"/>
      <c r="M550" s="12"/>
    </row>
    <row r="551" spans="1:19" x14ac:dyDescent="0.2">
      <c r="A551" s="198"/>
      <c r="B551" s="147"/>
      <c r="C551" s="147"/>
      <c r="D551" s="146"/>
      <c r="E551" s="252"/>
      <c r="F551" s="147"/>
      <c r="G551" s="238"/>
      <c r="H551" s="195"/>
      <c r="I551" s="217"/>
      <c r="J551" s="195"/>
      <c r="K551" s="217"/>
      <c r="L551" s="12"/>
      <c r="M551" s="12"/>
    </row>
    <row r="552" spans="1:19" x14ac:dyDescent="0.2">
      <c r="A552" s="241"/>
      <c r="B552" s="12"/>
      <c r="C552" s="12"/>
      <c r="D552" s="12"/>
      <c r="E552" s="241"/>
      <c r="F552" s="12"/>
      <c r="G552" s="241"/>
      <c r="H552" s="195"/>
      <c r="I552" s="217"/>
      <c r="J552" s="195"/>
      <c r="K552" s="217"/>
      <c r="L552" s="12"/>
      <c r="M552" s="12"/>
    </row>
    <row r="553" spans="1:19" x14ac:dyDescent="0.2">
      <c r="A553" s="241"/>
      <c r="B553" s="12"/>
      <c r="C553" s="12"/>
      <c r="D553" s="12"/>
      <c r="E553" s="241"/>
      <c r="F553" s="12"/>
      <c r="G553" s="241"/>
      <c r="H553" s="195"/>
      <c r="I553" s="217"/>
      <c r="J553" s="195"/>
      <c r="K553" s="217"/>
      <c r="L553" s="12"/>
      <c r="M553" s="12"/>
    </row>
    <row r="554" spans="1:19" x14ac:dyDescent="0.2">
      <c r="A554" s="241"/>
      <c r="B554" s="12"/>
      <c r="C554" s="12"/>
      <c r="D554" s="12"/>
      <c r="E554" s="241"/>
      <c r="F554" s="12"/>
      <c r="G554" s="241"/>
      <c r="H554" s="195"/>
      <c r="I554" s="217"/>
      <c r="J554" s="195"/>
      <c r="K554" s="217"/>
      <c r="L554" s="12"/>
      <c r="M554" s="12"/>
    </row>
    <row r="555" spans="1:19" x14ac:dyDescent="0.2">
      <c r="A555" s="241"/>
      <c r="B555" s="12"/>
      <c r="C555" s="12"/>
      <c r="D555" s="12"/>
      <c r="E555" s="241"/>
      <c r="F555" s="12"/>
      <c r="G555" s="241"/>
      <c r="H555" s="195"/>
      <c r="I555" s="217"/>
      <c r="J555" s="195"/>
      <c r="K555" s="217"/>
      <c r="L555" s="12"/>
      <c r="M555" s="12"/>
    </row>
    <row r="556" spans="1:19" x14ac:dyDescent="0.2">
      <c r="A556" s="241"/>
      <c r="B556" s="12"/>
      <c r="C556" s="12"/>
      <c r="D556" s="12"/>
      <c r="E556" s="241"/>
      <c r="F556" s="12"/>
      <c r="G556" s="241"/>
      <c r="H556" s="195"/>
      <c r="I556" s="217"/>
      <c r="J556" s="195"/>
      <c r="K556" s="217"/>
      <c r="L556" s="12"/>
      <c r="M556" s="12"/>
    </row>
    <row r="557" spans="1:19" x14ac:dyDescent="0.2">
      <c r="A557" s="241"/>
      <c r="B557" s="12"/>
      <c r="C557" s="12"/>
      <c r="D557" s="12"/>
      <c r="E557" s="241"/>
      <c r="F557" s="12"/>
      <c r="G557" s="241"/>
      <c r="H557" s="195"/>
      <c r="I557" s="217"/>
      <c r="J557" s="195"/>
      <c r="K557" s="217"/>
      <c r="L557" s="12"/>
      <c r="M557" s="12"/>
    </row>
    <row r="558" spans="1:19" x14ac:dyDescent="0.2">
      <c r="A558" s="241"/>
      <c r="B558" s="12"/>
      <c r="C558" s="12"/>
      <c r="D558" s="12"/>
      <c r="E558" s="241"/>
      <c r="F558" s="12"/>
      <c r="G558" s="241"/>
      <c r="H558" s="195"/>
      <c r="I558" s="217"/>
      <c r="J558" s="195"/>
      <c r="K558" s="217"/>
      <c r="L558" s="12"/>
      <c r="M558" s="12"/>
    </row>
    <row r="559" spans="1:19" x14ac:dyDescent="0.2">
      <c r="A559" s="241"/>
      <c r="B559" s="12"/>
      <c r="C559" s="12"/>
      <c r="D559" s="12"/>
      <c r="E559" s="241"/>
      <c r="F559" s="12"/>
      <c r="G559" s="241"/>
      <c r="H559" s="195"/>
      <c r="I559" s="217"/>
      <c r="J559" s="195"/>
      <c r="K559" s="217"/>
      <c r="L559" s="12"/>
      <c r="M559" s="12"/>
    </row>
    <row r="560" spans="1:19" x14ac:dyDescent="0.2">
      <c r="A560" s="241"/>
      <c r="B560" s="12"/>
      <c r="C560" s="12"/>
      <c r="D560" s="12"/>
      <c r="E560" s="241"/>
      <c r="F560" s="12"/>
      <c r="G560" s="241"/>
      <c r="H560" s="195"/>
      <c r="I560" s="217"/>
      <c r="J560" s="195"/>
      <c r="K560" s="217"/>
      <c r="L560" s="12"/>
      <c r="M560" s="12"/>
    </row>
    <row r="561" spans="1:13" x14ac:dyDescent="0.2">
      <c r="A561" s="241"/>
      <c r="B561" s="12"/>
      <c r="C561" s="12"/>
      <c r="D561" s="12"/>
      <c r="E561" s="241"/>
      <c r="F561" s="12"/>
      <c r="G561" s="241"/>
      <c r="H561" s="195"/>
      <c r="I561" s="217"/>
      <c r="J561" s="195"/>
      <c r="K561" s="217"/>
      <c r="L561" s="12"/>
      <c r="M561" s="12"/>
    </row>
  </sheetData>
  <sheetProtection algorithmName="SHA-512" hashValue="ReYOc8X2T7SYxye/mbm0gkR9FI8+gyFJSW+AwVohhLzhMFc1XwkGQ4F4Jq3AZ9zUdnXlvv9ziDphZvNW+21VAA==" saltValue="l3ZAxEcH0JlOQHAS7Oa5XQ==" spinCount="100000" sheet="1" objects="1" scenarios="1"/>
  <conditionalFormatting sqref="D230">
    <cfRule type="expression" dxfId="19" priority="37" stopIfTrue="1">
      <formula>D230&gt;0.0025</formula>
    </cfRule>
  </conditionalFormatting>
  <conditionalFormatting sqref="D373:D374 D396:D397">
    <cfRule type="expression" dxfId="18" priority="39" stopIfTrue="1">
      <formula>D373&gt;0.0025</formula>
    </cfRule>
  </conditionalFormatting>
  <conditionalFormatting sqref="M9:M12 M16:M37 M39 M41:M488 M505:M541 M543:M546">
    <cfRule type="expression" dxfId="17" priority="434" stopIfTrue="1">
      <formula>M9&lt;&gt;""</formula>
    </cfRule>
  </conditionalFormatting>
  <conditionalFormatting sqref="Q501">
    <cfRule type="cellIs" dxfId="16" priority="15" operator="greaterThan">
      <formula>$S$2986</formula>
    </cfRule>
  </conditionalFormatting>
  <conditionalFormatting sqref="S494">
    <cfRule type="containsText" dxfId="15" priority="16" operator="containsText" text="nee">
      <formula>NOT(ISERROR(SEARCH("nee",S494)))</formula>
    </cfRule>
    <cfRule type="containsText" dxfId="14" priority="17" operator="containsText" text="ja">
      <formula>NOT(ISERROR(SEARCH("ja",S494)))</formula>
    </cfRule>
  </conditionalFormatting>
  <conditionalFormatting sqref="S497">
    <cfRule type="containsText" dxfId="13" priority="18" operator="containsText" text="nee">
      <formula>NOT(ISERROR(SEARCH("nee",S497)))</formula>
    </cfRule>
    <cfRule type="containsText" dxfId="12" priority="19" operator="containsText" text="ja">
      <formula>NOT(ISERROR(SEARCH("ja",S497)))</formula>
    </cfRule>
  </conditionalFormatting>
  <conditionalFormatting sqref="S500:S501 S503">
    <cfRule type="containsText" dxfId="11" priority="13" operator="containsText" text="nee">
      <formula>NOT(ISERROR(SEARCH("nee",S500)))</formula>
    </cfRule>
    <cfRule type="containsText" dxfId="10" priority="14" operator="containsText" text="ja">
      <formula>NOT(ISERROR(SEARCH("ja",S500)))</formula>
    </cfRule>
  </conditionalFormatting>
  <conditionalFormatting sqref="S519">
    <cfRule type="containsText" dxfId="9" priority="9" operator="containsText" text="nee">
      <formula>NOT(ISERROR(SEARCH("nee",S519)))</formula>
    </cfRule>
    <cfRule type="containsText" dxfId="8" priority="10" operator="containsText" text="ja">
      <formula>NOT(ISERROR(SEARCH("ja",S519)))</formula>
    </cfRule>
  </conditionalFormatting>
  <conditionalFormatting sqref="S522:S523">
    <cfRule type="containsText" dxfId="7" priority="7" operator="containsText" text="nee">
      <formula>NOT(ISERROR(SEARCH("nee",S522)))</formula>
    </cfRule>
    <cfRule type="containsText" dxfId="6" priority="8" operator="containsText" text="ja">
      <formula>NOT(ISERROR(SEARCH("ja",S522)))</formula>
    </cfRule>
  </conditionalFormatting>
  <conditionalFormatting sqref="S535">
    <cfRule type="containsText" dxfId="5" priority="5" operator="containsText" text="nee">
      <formula>NOT(ISERROR(SEARCH("nee",S535)))</formula>
    </cfRule>
    <cfRule type="containsText" dxfId="4" priority="6" operator="containsText" text="ja">
      <formula>NOT(ISERROR(SEARCH("ja",S535)))</formula>
    </cfRule>
  </conditionalFormatting>
  <conditionalFormatting sqref="S541">
    <cfRule type="containsText" dxfId="3" priority="3" operator="containsText" text="nee">
      <formula>NOT(ISERROR(SEARCH("nee",S541)))</formula>
    </cfRule>
    <cfRule type="containsText" dxfId="2" priority="4" operator="containsText" text="ja">
      <formula>NOT(ISERROR(SEARCH("ja",S541)))</formula>
    </cfRule>
  </conditionalFormatting>
  <conditionalFormatting sqref="S545">
    <cfRule type="containsText" dxfId="1" priority="1" operator="containsText" text="nee">
      <formula>NOT(ISERROR(SEARCH("nee",S545)))</formula>
    </cfRule>
    <cfRule type="containsText" dxfId="0" priority="2" operator="containsText" text="ja">
      <formula>NOT(ISERROR(SEARCH("ja",S545)))</formula>
    </cfRule>
  </conditionalFormatting>
  <dataValidations xWindow="323" yWindow="769" count="2">
    <dataValidation type="whole" allowBlank="1" showInputMessage="1" showErrorMessage="1" sqref="F503" xr:uid="{668EF6C4-98C2-4042-AFB5-D375761FC136}">
      <formula1>0</formula1>
      <formula2>5</formula2>
    </dataValidation>
    <dataValidation allowBlank="1" promptTitle="Verplicht veld" prompt="Deze gegevens dient u verplicht in te vullen." sqref="B3:F11 J3:K11" xr:uid="{043FEDFD-8103-4975-BE35-097C4F1E00D7}"/>
  </dataValidations>
  <pageMargins left="0.70866141732283472" right="0.70866141732283472" top="0.74803149606299213" bottom="0.74803149606299213" header="0.31496062992125984" footer="0.31496062992125984"/>
  <pageSetup paperSize="8" scale="55" fitToHeight="0" orientation="landscape" r:id="rId1"/>
  <headerFooter>
    <oddHeader>&amp;L&amp;"Verdana,Vet"&amp;12PERIODIEK INSTANDHOUDINGSPLAN&amp;R&amp;"Verdana,Standaard"Blad: &amp;P</oddHeader>
  </headerFooter>
  <drawing r:id="rId2"/>
  <legacyDrawing r:id="rId3"/>
  <extLst>
    <ext xmlns:x14="http://schemas.microsoft.com/office/spreadsheetml/2009/9/main" uri="{CCE6A557-97BC-4b89-ADB6-D9C93CAAB3DF}">
      <x14:dataValidations xmlns:xm="http://schemas.microsoft.com/office/excel/2006/main" xWindow="323" yWindow="769" count="1">
        <x14:dataValidation type="list" allowBlank="1" showDropDown="1" showErrorMessage="1" error="Mogelijke invoer:_x000a_m1 (strekkende meter), m2 (vierkante meter), m3 (kubieke meter), post, st (stuks), stpst (stelpost), dag, wk (week), vr (vracht), off (offerte), are, ha (hectare)." prompt="Mogelijke invoer:_x000a_m1 (strekkende meter), m2 (vierkante meter), m3 (kubieke meter), post, st (stuks), stpst (stelpost), dag, wk (week), vr (vracht), off (offerte), are, ha (hectare)." xr:uid="{8E78A0CB-CB11-4402-AD2F-0CC51F2122E4}">
          <x14:formula1>
            <xm:f>'Standaard invulgegevens'!$B$11:$B$22</xm:f>
          </x14:formula1>
          <xm:sqref>C40:C488 C16:C37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AE817-3A18-4107-9C31-2AE772078FB0}">
  <dimension ref="A1:Z56"/>
  <sheetViews>
    <sheetView workbookViewId="0">
      <selection activeCell="C18" sqref="C18"/>
    </sheetView>
  </sheetViews>
  <sheetFormatPr defaultColWidth="9" defaultRowHeight="12.75" x14ac:dyDescent="0.2"/>
  <cols>
    <col min="1" max="1" width="9" style="31"/>
    <col min="2" max="2" width="13.28515625" style="31" bestFit="1" customWidth="1"/>
    <col min="3" max="3" width="15.5703125" style="31" bestFit="1" customWidth="1"/>
    <col min="4" max="4" width="12.28515625" style="31" bestFit="1" customWidth="1"/>
    <col min="5" max="5" width="9" style="31"/>
    <col min="6" max="6" width="13.28515625" style="31" customWidth="1"/>
    <col min="7" max="7" width="15.5703125" style="31" bestFit="1" customWidth="1"/>
    <col min="8" max="8" width="12.28515625" style="31" bestFit="1" customWidth="1"/>
    <col min="9" max="16384" width="9" style="31"/>
  </cols>
  <sheetData>
    <row r="1" spans="1:26" x14ac:dyDescent="0.2">
      <c r="A1" s="270" t="str">
        <f>IF('Vaste invoer leidraad'!A3&lt;&gt;"",'Vaste invoer leidraad'!A3,"")</f>
        <v>Honorariumpercentages</v>
      </c>
      <c r="B1" s="271"/>
      <c r="C1" s="271"/>
      <c r="D1" s="271"/>
      <c r="E1" s="271"/>
      <c r="F1" s="271"/>
      <c r="G1" s="271"/>
      <c r="H1" s="271"/>
      <c r="I1" s="272"/>
      <c r="J1" s="30"/>
      <c r="K1" s="30"/>
      <c r="L1" s="30"/>
      <c r="M1" s="30"/>
      <c r="N1" s="30"/>
      <c r="O1" s="30"/>
      <c r="P1" s="30"/>
      <c r="Q1" s="30"/>
      <c r="R1" s="30"/>
      <c r="S1" s="30"/>
      <c r="T1" s="30"/>
      <c r="U1" s="30"/>
      <c r="V1" s="30"/>
      <c r="W1" s="30"/>
      <c r="X1" s="30"/>
      <c r="Y1" s="30"/>
      <c r="Z1" s="30"/>
    </row>
    <row r="2" spans="1:26" x14ac:dyDescent="0.2">
      <c r="A2" s="32" t="str">
        <f>IF('Vaste invoer leidraad'!A4&lt;&gt;"",'Vaste invoer leidraad'!A4,"")</f>
        <v/>
      </c>
      <c r="B2" s="273" t="str">
        <f>IF('Vaste invoer leidraad'!B4&lt;&gt;"",'Vaste invoer leidraad'!B4,"")</f>
        <v>Tabel voor de berekening van het honorarium inzake het opstellen van een instandhoudingsplan.</v>
      </c>
      <c r="C2" s="274"/>
      <c r="D2" s="275"/>
      <c r="E2" s="30" t="str">
        <f>IF('Vaste invoer leidraad'!E4&lt;&gt;"",'Vaste invoer leidraad'!E4,"")</f>
        <v/>
      </c>
      <c r="F2" s="273" t="str">
        <f>IF('Vaste invoer leidraad'!F4&lt;&gt;"",'Vaste invoer leidraad'!F4,"")</f>
        <v>Tabel voor de berekening van het honorarium inzake de planbegeleiding.</v>
      </c>
      <c r="G2" s="274"/>
      <c r="H2" s="275"/>
      <c r="I2" s="33" t="str">
        <f>IF('Vaste invoer leidraad'!I4&lt;&gt;"",'Vaste invoer leidraad'!I4,"")</f>
        <v/>
      </c>
      <c r="J2" s="30"/>
      <c r="K2" s="30"/>
      <c r="L2" s="30"/>
      <c r="M2" s="30"/>
      <c r="N2" s="30"/>
      <c r="O2" s="30"/>
      <c r="P2" s="30"/>
      <c r="Q2" s="30"/>
      <c r="R2" s="30"/>
      <c r="S2" s="30"/>
      <c r="T2" s="30"/>
      <c r="U2" s="30"/>
      <c r="V2" s="30"/>
      <c r="W2" s="30"/>
      <c r="X2" s="30"/>
      <c r="Y2" s="30"/>
      <c r="Z2" s="30"/>
    </row>
    <row r="3" spans="1:26" ht="27.4" customHeight="1" x14ac:dyDescent="0.2">
      <c r="A3" s="32" t="str">
        <f>IF('Vaste invoer leidraad'!A5&lt;&gt;"",'Vaste invoer leidraad'!A5,"")</f>
        <v/>
      </c>
      <c r="B3" s="276"/>
      <c r="C3" s="277"/>
      <c r="D3" s="278"/>
      <c r="E3" s="30" t="str">
        <f>IF('Vaste invoer leidraad'!E5&lt;&gt;"",'Vaste invoer leidraad'!E5,"")</f>
        <v/>
      </c>
      <c r="F3" s="276"/>
      <c r="G3" s="277"/>
      <c r="H3" s="278"/>
      <c r="I3" s="33" t="str">
        <f>IF('Vaste invoer leidraad'!I5&lt;&gt;"",'Vaste invoer leidraad'!I5,"")</f>
        <v/>
      </c>
      <c r="J3" s="30"/>
      <c r="K3" s="30"/>
      <c r="L3" s="30"/>
      <c r="M3" s="30"/>
      <c r="N3" s="30"/>
      <c r="O3" s="30"/>
      <c r="P3" s="30"/>
      <c r="Q3" s="30"/>
      <c r="R3" s="30"/>
      <c r="S3" s="30"/>
      <c r="T3" s="30"/>
      <c r="U3" s="30"/>
      <c r="V3" s="30"/>
      <c r="W3" s="30"/>
      <c r="X3" s="30"/>
      <c r="Y3" s="30"/>
      <c r="Z3" s="30"/>
    </row>
    <row r="4" spans="1:26" x14ac:dyDescent="0.2">
      <c r="A4" s="32" t="str">
        <f>IF('Vaste invoer leidraad'!A6&lt;&gt;"",'Vaste invoer leidraad'!A6,"")</f>
        <v/>
      </c>
      <c r="B4" s="32" t="str">
        <f>IF('Vaste invoer leidraad'!B6&lt;&gt;"",'Vaste invoer leidraad'!B6,"")</f>
        <v/>
      </c>
      <c r="C4" s="30" t="str">
        <f>IF('Vaste invoer leidraad'!C6&lt;&gt;"",'Vaste invoer leidraad'!C6,"")</f>
        <v/>
      </c>
      <c r="D4" s="33" t="str">
        <f>IF('Vaste invoer leidraad'!D6&lt;&gt;"",'Vaste invoer leidraad'!D6,"")</f>
        <v/>
      </c>
      <c r="E4" s="30" t="str">
        <f>IF('Vaste invoer leidraad'!E6&lt;&gt;"",'Vaste invoer leidraad'!E6,"")</f>
        <v/>
      </c>
      <c r="F4" s="32" t="str">
        <f>IF('Vaste invoer leidraad'!F6&lt;&gt;"",'Vaste invoer leidraad'!F6,"")</f>
        <v/>
      </c>
      <c r="G4" s="30" t="str">
        <f>IF('Vaste invoer leidraad'!G6&lt;&gt;"",'Vaste invoer leidraad'!G6,"")</f>
        <v/>
      </c>
      <c r="H4" s="33" t="str">
        <f>IF('Vaste invoer leidraad'!H6&lt;&gt;"",'Vaste invoer leidraad'!H6,"")</f>
        <v/>
      </c>
      <c r="I4" s="33" t="str">
        <f>IF('Vaste invoer leidraad'!I6&lt;&gt;"",'Vaste invoer leidraad'!I6,"")</f>
        <v/>
      </c>
      <c r="J4" s="30"/>
      <c r="K4" s="30"/>
      <c r="L4" s="30"/>
      <c r="M4" s="30"/>
      <c r="N4" s="30"/>
      <c r="O4" s="30"/>
      <c r="P4" s="30"/>
      <c r="Q4" s="30"/>
      <c r="R4" s="30"/>
      <c r="S4" s="30"/>
      <c r="T4" s="30"/>
      <c r="U4" s="30"/>
      <c r="V4" s="30"/>
      <c r="W4" s="30"/>
      <c r="X4" s="30"/>
      <c r="Y4" s="30"/>
      <c r="Z4" s="30"/>
    </row>
    <row r="5" spans="1:26" x14ac:dyDescent="0.2">
      <c r="A5" s="32" t="str">
        <f>IF('Vaste invoer leidraad'!A7&lt;&gt;"",'Vaste invoer leidraad'!A7,"")</f>
        <v/>
      </c>
      <c r="B5" s="276" t="str">
        <f>IF('Vaste invoer leidraad'!B7&lt;&gt;"",'Vaste invoer leidraad'!B7,"")</f>
        <v>Overzicht van honorariumpercentages gerelateerd aan de totale instandhoudingskosten:</v>
      </c>
      <c r="C5" s="277"/>
      <c r="D5" s="278"/>
      <c r="E5" s="30" t="str">
        <f>IF('Vaste invoer leidraad'!E7&lt;&gt;"",'Vaste invoer leidraad'!E7,"")</f>
        <v/>
      </c>
      <c r="F5" s="276" t="str">
        <f>IF('Vaste invoer leidraad'!F7&lt;&gt;"",'Vaste invoer leidraad'!F7,"")</f>
        <v>Overzicht van honorariumpercentages gerelateerd aan de totale instandhoudingskosten:</v>
      </c>
      <c r="G5" s="277"/>
      <c r="H5" s="278"/>
      <c r="I5" s="33" t="str">
        <f>IF('Vaste invoer leidraad'!I7&lt;&gt;"",'Vaste invoer leidraad'!I7,"")</f>
        <v/>
      </c>
      <c r="J5" s="30"/>
      <c r="K5" s="30"/>
      <c r="L5" s="30"/>
      <c r="M5" s="30"/>
      <c r="N5" s="30"/>
      <c r="O5" s="30"/>
      <c r="P5" s="30"/>
      <c r="Q5" s="30"/>
      <c r="R5" s="30"/>
      <c r="S5" s="30"/>
      <c r="T5" s="30"/>
      <c r="U5" s="30"/>
      <c r="V5" s="30"/>
      <c r="W5" s="30"/>
      <c r="X5" s="30"/>
      <c r="Y5" s="30"/>
      <c r="Z5" s="30"/>
    </row>
    <row r="6" spans="1:26" ht="25.15" customHeight="1" x14ac:dyDescent="0.2">
      <c r="A6" s="32" t="str">
        <f>IF('Vaste invoer leidraad'!A8&lt;&gt;"",'Vaste invoer leidraad'!A8,"")</f>
        <v/>
      </c>
      <c r="B6" s="276"/>
      <c r="C6" s="277"/>
      <c r="D6" s="278"/>
      <c r="E6" s="30" t="str">
        <f>IF('Vaste invoer leidraad'!E8&lt;&gt;"",'Vaste invoer leidraad'!E8,"")</f>
        <v/>
      </c>
      <c r="F6" s="276"/>
      <c r="G6" s="277"/>
      <c r="H6" s="278"/>
      <c r="I6" s="33" t="str">
        <f>IF('Vaste invoer leidraad'!I8&lt;&gt;"",'Vaste invoer leidraad'!I8,"")</f>
        <v/>
      </c>
      <c r="J6" s="30"/>
      <c r="K6" s="30"/>
      <c r="L6" s="30"/>
      <c r="M6" s="30"/>
      <c r="N6" s="30"/>
      <c r="O6" s="30"/>
      <c r="P6" s="30"/>
      <c r="Q6" s="30"/>
      <c r="R6" s="30"/>
      <c r="S6" s="30"/>
      <c r="T6" s="30"/>
      <c r="U6" s="30"/>
      <c r="V6" s="30"/>
      <c r="W6" s="30"/>
      <c r="X6" s="30"/>
      <c r="Y6" s="30"/>
      <c r="Z6" s="30"/>
    </row>
    <row r="7" spans="1:26" x14ac:dyDescent="0.2">
      <c r="A7" s="32" t="str">
        <f>IF('Vaste invoer leidraad'!A9&lt;&gt;"",'Vaste invoer leidraad'!A9,"")</f>
        <v/>
      </c>
      <c r="B7" s="279" t="str">
        <f>IF('Vaste invoer leidraad'!B9&lt;&gt;"",'Vaste invoer leidraad'!B9,"")</f>
        <v>Instandhoudingskosten</v>
      </c>
      <c r="C7" s="280"/>
      <c r="D7" s="34" t="str">
        <f>IF('Vaste invoer leidraad'!D9&lt;&gt;"",'Vaste invoer leidraad'!D9,"")</f>
        <v>Percentage</v>
      </c>
      <c r="E7" s="30" t="str">
        <f>IF('Vaste invoer leidraad'!E9&lt;&gt;"",'Vaste invoer leidraad'!E9,"")</f>
        <v/>
      </c>
      <c r="F7" s="279" t="str">
        <f>IF('Vaste invoer leidraad'!F9&lt;&gt;"",'Vaste invoer leidraad'!F9,"")</f>
        <v>Instandhoudingskosten</v>
      </c>
      <c r="G7" s="280"/>
      <c r="H7" s="34" t="str">
        <f>IF('Vaste invoer leidraad'!H9&lt;&gt;"",'Vaste invoer leidraad'!H9,"")</f>
        <v>Percentage</v>
      </c>
      <c r="I7" s="33" t="str">
        <f>IF('Vaste invoer leidraad'!I9&lt;&gt;"",'Vaste invoer leidraad'!I9,"")</f>
        <v/>
      </c>
      <c r="J7" s="30"/>
      <c r="K7" s="30"/>
      <c r="L7" s="30"/>
      <c r="M7" s="30"/>
      <c r="N7" s="30"/>
      <c r="O7" s="30"/>
      <c r="P7" s="30"/>
      <c r="Q7" s="30"/>
      <c r="R7" s="30"/>
      <c r="S7" s="30"/>
      <c r="T7" s="30"/>
      <c r="U7" s="30"/>
      <c r="V7" s="30"/>
      <c r="W7" s="30"/>
      <c r="X7" s="30"/>
      <c r="Y7" s="30"/>
      <c r="Z7" s="30"/>
    </row>
    <row r="8" spans="1:26" x14ac:dyDescent="0.2">
      <c r="A8" s="32" t="str">
        <f>IF('Vaste invoer leidraad'!A10&lt;&gt;"",'Vaste invoer leidraad'!A10,"")</f>
        <v/>
      </c>
      <c r="B8" s="32" t="str">
        <f>IF('Vaste invoer leidraad'!B10&lt;&gt;"",'Vaste invoer leidraad'!B10,"")</f>
        <v>van</v>
      </c>
      <c r="C8" s="30" t="str">
        <f>IF('Vaste invoer leidraad'!C10&lt;&gt;"",'Vaste invoer leidraad'!C10,"")</f>
        <v>tot</v>
      </c>
      <c r="D8" s="33" t="str">
        <f>IF('Vaste invoer leidraad'!D10&lt;&gt;"",'Vaste invoer leidraad'!D10,"")</f>
        <v/>
      </c>
      <c r="E8" s="30" t="str">
        <f>IF('Vaste invoer leidraad'!E10&lt;&gt;"",'Vaste invoer leidraad'!E10,"")</f>
        <v/>
      </c>
      <c r="F8" s="32" t="str">
        <f>IF('Vaste invoer leidraad'!F10&lt;&gt;"",'Vaste invoer leidraad'!F10,"")</f>
        <v>van</v>
      </c>
      <c r="G8" s="30" t="str">
        <f>IF('Vaste invoer leidraad'!G10&lt;&gt;"",'Vaste invoer leidraad'!G10,"")</f>
        <v>tot</v>
      </c>
      <c r="H8" s="33" t="str">
        <f>IF('Vaste invoer leidraad'!H10&lt;&gt;"",'Vaste invoer leidraad'!H10,"")</f>
        <v/>
      </c>
      <c r="I8" s="33" t="str">
        <f>IF('Vaste invoer leidraad'!I10&lt;&gt;"",'Vaste invoer leidraad'!I10,"")</f>
        <v/>
      </c>
      <c r="J8" s="30"/>
      <c r="K8" s="30"/>
      <c r="L8" s="30"/>
      <c r="M8" s="30"/>
      <c r="N8" s="30"/>
      <c r="O8" s="30"/>
      <c r="P8" s="30"/>
      <c r="Q8" s="30"/>
      <c r="R8" s="30"/>
      <c r="S8" s="30"/>
      <c r="T8" s="30"/>
      <c r="U8" s="30"/>
      <c r="V8" s="30"/>
      <c r="W8" s="30"/>
      <c r="X8" s="30"/>
      <c r="Y8" s="30"/>
      <c r="Z8" s="30"/>
    </row>
    <row r="9" spans="1:26" x14ac:dyDescent="0.2">
      <c r="A9" s="32" t="str">
        <f>IF('Vaste invoer leidraad'!A11&lt;&gt;"",'Vaste invoer leidraad'!A11,"")</f>
        <v/>
      </c>
      <c r="B9" s="41">
        <f>IF('Vaste invoer leidraad'!B11&lt;&gt;"",'Vaste invoer leidraad'!B11,"")</f>
        <v>0</v>
      </c>
      <c r="C9" s="42">
        <f>IF('Vaste invoer leidraad'!C11&lt;&gt;"",'Vaste invoer leidraad'!C11,"")</f>
        <v>50000</v>
      </c>
      <c r="D9" s="35">
        <f>IF('Vaste invoer leidraad'!D11&lt;&gt;"",'Vaste invoer leidraad'!D11,"")</f>
        <v>3.4299999999999997E-2</v>
      </c>
      <c r="E9" s="30" t="str">
        <f>IF('Vaste invoer leidraad'!E11&lt;&gt;"",'Vaste invoer leidraad'!E11,"")</f>
        <v/>
      </c>
      <c r="F9" s="41">
        <f>IF('Vaste invoer leidraad'!F11&lt;&gt;"",'Vaste invoer leidraad'!F11,"")</f>
        <v>0</v>
      </c>
      <c r="G9" s="42">
        <f>IF('Vaste invoer leidraad'!G11&lt;&gt;"",'Vaste invoer leidraad'!G11,"")</f>
        <v>50000</v>
      </c>
      <c r="H9" s="35">
        <f>IF('Vaste invoer leidraad'!H11&lt;&gt;"",'Vaste invoer leidraad'!H11,"")</f>
        <v>7.8600000000000003E-2</v>
      </c>
      <c r="I9" s="33" t="str">
        <f>IF('Vaste invoer leidraad'!I11&lt;&gt;"",'Vaste invoer leidraad'!I11,"")</f>
        <v/>
      </c>
      <c r="J9" s="30"/>
      <c r="K9" s="30"/>
      <c r="L9" s="30"/>
      <c r="M9" s="30"/>
      <c r="N9" s="30"/>
      <c r="O9" s="30"/>
      <c r="P9" s="30"/>
      <c r="Q9" s="30"/>
      <c r="R9" s="30"/>
      <c r="S9" s="30"/>
      <c r="T9" s="30"/>
      <c r="U9" s="30"/>
      <c r="V9" s="30"/>
      <c r="W9" s="30"/>
      <c r="X9" s="30"/>
      <c r="Y9" s="30"/>
      <c r="Z9" s="30"/>
    </row>
    <row r="10" spans="1:26" x14ac:dyDescent="0.2">
      <c r="A10" s="32" t="str">
        <f>IF('Vaste invoer leidraad'!A12&lt;&gt;"",'Vaste invoer leidraad'!A12,"")</f>
        <v/>
      </c>
      <c r="B10" s="41">
        <f>IF('Vaste invoer leidraad'!B12&lt;&gt;"",'Vaste invoer leidraad'!B12,"")</f>
        <v>50000</v>
      </c>
      <c r="C10" s="42">
        <f>IF('Vaste invoer leidraad'!C12&lt;&gt;"",'Vaste invoer leidraad'!C12,"")</f>
        <v>100000</v>
      </c>
      <c r="D10" s="35">
        <f>IF('Vaste invoer leidraad'!D12&lt;&gt;"",'Vaste invoer leidraad'!D12,"")</f>
        <v>3.2199999999999999E-2</v>
      </c>
      <c r="E10" s="30" t="str">
        <f>IF('Vaste invoer leidraad'!E12&lt;&gt;"",'Vaste invoer leidraad'!E12,"")</f>
        <v/>
      </c>
      <c r="F10" s="41">
        <f>IF('Vaste invoer leidraad'!F12&lt;&gt;"",'Vaste invoer leidraad'!F12,"")</f>
        <v>50000</v>
      </c>
      <c r="G10" s="42">
        <f>IF('Vaste invoer leidraad'!G12&lt;&gt;"",'Vaste invoer leidraad'!G12,"")</f>
        <v>100000</v>
      </c>
      <c r="H10" s="35">
        <f>IF('Vaste invoer leidraad'!H12&lt;&gt;"",'Vaste invoer leidraad'!H12,"")</f>
        <v>7.3599999999999999E-2</v>
      </c>
      <c r="I10" s="33" t="str">
        <f>IF('Vaste invoer leidraad'!I12&lt;&gt;"",'Vaste invoer leidraad'!I12,"")</f>
        <v/>
      </c>
      <c r="J10" s="30"/>
      <c r="K10" s="30"/>
      <c r="L10" s="30"/>
      <c r="M10" s="30"/>
      <c r="N10" s="30"/>
      <c r="O10" s="30"/>
      <c r="P10" s="30"/>
      <c r="Q10" s="30"/>
      <c r="R10" s="30"/>
      <c r="S10" s="30"/>
      <c r="T10" s="30"/>
      <c r="U10" s="30"/>
      <c r="V10" s="30"/>
      <c r="W10" s="30"/>
      <c r="X10" s="30"/>
      <c r="Y10" s="30"/>
      <c r="Z10" s="30"/>
    </row>
    <row r="11" spans="1:26" x14ac:dyDescent="0.2">
      <c r="A11" s="32" t="str">
        <f>IF('Vaste invoer leidraad'!A13&lt;&gt;"",'Vaste invoer leidraad'!A13,"")</f>
        <v/>
      </c>
      <c r="B11" s="41">
        <f>IF('Vaste invoer leidraad'!B13&lt;&gt;"",'Vaste invoer leidraad'!B13,"")</f>
        <v>100000</v>
      </c>
      <c r="C11" s="42">
        <f>IF('Vaste invoer leidraad'!C13&lt;&gt;"",'Vaste invoer leidraad'!C13,"")</f>
        <v>150000</v>
      </c>
      <c r="D11" s="35">
        <f>IF('Vaste invoer leidraad'!D13&lt;&gt;"",'Vaste invoer leidraad'!D13,"")</f>
        <v>3.04E-2</v>
      </c>
      <c r="E11" s="30" t="str">
        <f>IF('Vaste invoer leidraad'!E13&lt;&gt;"",'Vaste invoer leidraad'!E13,"")</f>
        <v/>
      </c>
      <c r="F11" s="41">
        <f>IF('Vaste invoer leidraad'!F13&lt;&gt;"",'Vaste invoer leidraad'!F13,"")</f>
        <v>100000</v>
      </c>
      <c r="G11" s="42">
        <f>IF('Vaste invoer leidraad'!G13&lt;&gt;"",'Vaste invoer leidraad'!G13,"")</f>
        <v>150000</v>
      </c>
      <c r="H11" s="35">
        <f>IF('Vaste invoer leidraad'!H13&lt;&gt;"",'Vaste invoer leidraad'!H13,"")</f>
        <v>6.9500000000000006E-2</v>
      </c>
      <c r="I11" s="33" t="str">
        <f>IF('Vaste invoer leidraad'!I13&lt;&gt;"",'Vaste invoer leidraad'!I13,"")</f>
        <v/>
      </c>
      <c r="J11" s="30"/>
      <c r="K11" s="30"/>
      <c r="L11" s="30"/>
      <c r="M11" s="30"/>
      <c r="N11" s="30"/>
      <c r="O11" s="30"/>
      <c r="P11" s="30"/>
      <c r="Q11" s="30"/>
      <c r="R11" s="30"/>
      <c r="S11" s="30"/>
      <c r="T11" s="30"/>
      <c r="U11" s="30"/>
      <c r="V11" s="30"/>
      <c r="W11" s="30"/>
      <c r="X11" s="30"/>
      <c r="Y11" s="30"/>
      <c r="Z11" s="30"/>
    </row>
    <row r="12" spans="1:26" x14ac:dyDescent="0.2">
      <c r="A12" s="32" t="str">
        <f>IF('Vaste invoer leidraad'!A14&lt;&gt;"",'Vaste invoer leidraad'!A14,"")</f>
        <v/>
      </c>
      <c r="B12" s="41">
        <f>IF('Vaste invoer leidraad'!B14&lt;&gt;"",'Vaste invoer leidraad'!B14,"")</f>
        <v>150000</v>
      </c>
      <c r="C12" s="42">
        <f>IF('Vaste invoer leidraad'!C14&lt;&gt;"",'Vaste invoer leidraad'!C14,"")</f>
        <v>200000</v>
      </c>
      <c r="D12" s="35">
        <f>IF('Vaste invoer leidraad'!D14&lt;&gt;"",'Vaste invoer leidraad'!D14,"")</f>
        <v>2.8899999999999999E-2</v>
      </c>
      <c r="E12" s="30" t="str">
        <f>IF('Vaste invoer leidraad'!E14&lt;&gt;"",'Vaste invoer leidraad'!E14,"")</f>
        <v/>
      </c>
      <c r="F12" s="41">
        <f>IF('Vaste invoer leidraad'!F14&lt;&gt;"",'Vaste invoer leidraad'!F14,"")</f>
        <v>150000</v>
      </c>
      <c r="G12" s="42">
        <f>IF('Vaste invoer leidraad'!G14&lt;&gt;"",'Vaste invoer leidraad'!G14,"")</f>
        <v>200000</v>
      </c>
      <c r="H12" s="35">
        <f>IF('Vaste invoer leidraad'!H14&lt;&gt;"",'Vaste invoer leidraad'!H14,"")</f>
        <v>6.6100000000000006E-2</v>
      </c>
      <c r="I12" s="33" t="str">
        <f>IF('Vaste invoer leidraad'!I14&lt;&gt;"",'Vaste invoer leidraad'!I14,"")</f>
        <v/>
      </c>
      <c r="J12" s="30"/>
      <c r="K12" s="30"/>
      <c r="L12" s="30"/>
      <c r="M12" s="30"/>
      <c r="N12" s="30"/>
      <c r="O12" s="30"/>
      <c r="P12" s="30"/>
      <c r="Q12" s="30"/>
      <c r="R12" s="30"/>
      <c r="S12" s="30"/>
      <c r="T12" s="30"/>
      <c r="U12" s="30"/>
      <c r="V12" s="30"/>
      <c r="W12" s="30"/>
      <c r="X12" s="30"/>
      <c r="Y12" s="30"/>
      <c r="Z12" s="30"/>
    </row>
    <row r="13" spans="1:26" x14ac:dyDescent="0.2">
      <c r="A13" s="32" t="str">
        <f>IF('Vaste invoer leidraad'!A15&lt;&gt;"",'Vaste invoer leidraad'!A15,"")</f>
        <v/>
      </c>
      <c r="B13" s="41">
        <f>IF('Vaste invoer leidraad'!B15&lt;&gt;"",'Vaste invoer leidraad'!B15,"")</f>
        <v>200000</v>
      </c>
      <c r="C13" s="42">
        <f>IF('Vaste invoer leidraad'!C15&lt;&gt;"",'Vaste invoer leidraad'!C15,"")</f>
        <v>250000</v>
      </c>
      <c r="D13" s="35">
        <f>IF('Vaste invoer leidraad'!D15&lt;&gt;"",'Vaste invoer leidraad'!D15,"")</f>
        <v>2.76E-2</v>
      </c>
      <c r="E13" s="30" t="str">
        <f>IF('Vaste invoer leidraad'!E15&lt;&gt;"",'Vaste invoer leidraad'!E15,"")</f>
        <v/>
      </c>
      <c r="F13" s="41">
        <f>IF('Vaste invoer leidraad'!F15&lt;&gt;"",'Vaste invoer leidraad'!F15,"")</f>
        <v>200000</v>
      </c>
      <c r="G13" s="42">
        <f>IF('Vaste invoer leidraad'!G15&lt;&gt;"",'Vaste invoer leidraad'!G15,"")</f>
        <v>250000</v>
      </c>
      <c r="H13" s="35">
        <f>IF('Vaste invoer leidraad'!H15&lt;&gt;"",'Vaste invoer leidraad'!H15,"")</f>
        <v>6.3200000000000006E-2</v>
      </c>
      <c r="I13" s="33" t="str">
        <f>IF('Vaste invoer leidraad'!I15&lt;&gt;"",'Vaste invoer leidraad'!I15,"")</f>
        <v/>
      </c>
      <c r="J13" s="30"/>
      <c r="K13" s="30"/>
      <c r="L13" s="30"/>
      <c r="M13" s="30"/>
      <c r="N13" s="30"/>
      <c r="O13" s="30"/>
      <c r="P13" s="30"/>
      <c r="Q13" s="30"/>
      <c r="R13" s="30"/>
      <c r="S13" s="30"/>
      <c r="T13" s="30"/>
      <c r="U13" s="30"/>
      <c r="V13" s="30"/>
      <c r="W13" s="30"/>
      <c r="X13" s="30"/>
      <c r="Y13" s="30"/>
      <c r="Z13" s="30"/>
    </row>
    <row r="14" spans="1:26" x14ac:dyDescent="0.2">
      <c r="A14" s="32" t="str">
        <f>IF('Vaste invoer leidraad'!A16&lt;&gt;"",'Vaste invoer leidraad'!A16,"")</f>
        <v/>
      </c>
      <c r="B14" s="41">
        <f>IF('Vaste invoer leidraad'!B16&lt;&gt;"",'Vaste invoer leidraad'!B16,"")</f>
        <v>250000</v>
      </c>
      <c r="C14" s="42">
        <f>IF('Vaste invoer leidraad'!C16&lt;&gt;"",'Vaste invoer leidraad'!C16,"")</f>
        <v>300000</v>
      </c>
      <c r="D14" s="35">
        <f>IF('Vaste invoer leidraad'!D16&lt;&gt;"",'Vaste invoer leidraad'!D16,"")</f>
        <v>2.6599999999999999E-2</v>
      </c>
      <c r="E14" s="30" t="str">
        <f>IF('Vaste invoer leidraad'!E16&lt;&gt;"",'Vaste invoer leidraad'!E16,"")</f>
        <v/>
      </c>
      <c r="F14" s="41">
        <f>IF('Vaste invoer leidraad'!F16&lt;&gt;"",'Vaste invoer leidraad'!F16,"")</f>
        <v>250000</v>
      </c>
      <c r="G14" s="42">
        <f>IF('Vaste invoer leidraad'!G16&lt;&gt;"",'Vaste invoer leidraad'!G16,"")</f>
        <v>300000</v>
      </c>
      <c r="H14" s="35">
        <f>IF('Vaste invoer leidraad'!H16&lt;&gt;"",'Vaste invoer leidraad'!H16,"")</f>
        <v>6.08E-2</v>
      </c>
      <c r="I14" s="33" t="str">
        <f>IF('Vaste invoer leidraad'!I16&lt;&gt;"",'Vaste invoer leidraad'!I16,"")</f>
        <v/>
      </c>
      <c r="J14" s="30"/>
      <c r="K14" s="30"/>
      <c r="L14" s="30"/>
      <c r="M14" s="30"/>
      <c r="N14" s="30"/>
      <c r="O14" s="30"/>
      <c r="P14" s="30"/>
      <c r="Q14" s="30"/>
      <c r="R14" s="30"/>
      <c r="S14" s="30"/>
      <c r="T14" s="30"/>
      <c r="U14" s="30"/>
      <c r="V14" s="30"/>
      <c r="W14" s="30"/>
      <c r="X14" s="30"/>
      <c r="Y14" s="30"/>
      <c r="Z14" s="30"/>
    </row>
    <row r="15" spans="1:26" x14ac:dyDescent="0.2">
      <c r="A15" s="32" t="str">
        <f>IF('Vaste invoer leidraad'!A17&lt;&gt;"",'Vaste invoer leidraad'!A17,"")</f>
        <v/>
      </c>
      <c r="B15" s="41">
        <f>IF('Vaste invoer leidraad'!B17&lt;&gt;"",'Vaste invoer leidraad'!B17,"")</f>
        <v>300000</v>
      </c>
      <c r="C15" s="42">
        <f>IF('Vaste invoer leidraad'!C17&lt;&gt;"",'Vaste invoer leidraad'!C17,"")</f>
        <v>350000</v>
      </c>
      <c r="D15" s="35">
        <f>IF('Vaste invoer leidraad'!D17&lt;&gt;"",'Vaste invoer leidraad'!D17,"")</f>
        <v>2.5600000000000001E-2</v>
      </c>
      <c r="E15" s="30" t="str">
        <f>IF('Vaste invoer leidraad'!E17&lt;&gt;"",'Vaste invoer leidraad'!E17,"")</f>
        <v/>
      </c>
      <c r="F15" s="41">
        <f>IF('Vaste invoer leidraad'!F17&lt;&gt;"",'Vaste invoer leidraad'!F17,"")</f>
        <v>300000</v>
      </c>
      <c r="G15" s="42">
        <f>IF('Vaste invoer leidraad'!G17&lt;&gt;"",'Vaste invoer leidraad'!G17,"")</f>
        <v>350000</v>
      </c>
      <c r="H15" s="35">
        <f>IF('Vaste invoer leidraad'!H17&lt;&gt;"",'Vaste invoer leidraad'!H17,"")</f>
        <v>5.8599999999999999E-2</v>
      </c>
      <c r="I15" s="33" t="str">
        <f>IF('Vaste invoer leidraad'!I17&lt;&gt;"",'Vaste invoer leidraad'!I17,"")</f>
        <v/>
      </c>
      <c r="J15" s="30"/>
      <c r="K15" s="30"/>
      <c r="L15" s="30"/>
      <c r="M15" s="30"/>
      <c r="N15" s="30"/>
      <c r="O15" s="30"/>
      <c r="P15" s="30"/>
      <c r="Q15" s="30"/>
      <c r="R15" s="30"/>
      <c r="S15" s="30"/>
      <c r="T15" s="30"/>
      <c r="U15" s="30"/>
      <c r="V15" s="30"/>
      <c r="W15" s="30"/>
      <c r="X15" s="30"/>
      <c r="Y15" s="30"/>
      <c r="Z15" s="30"/>
    </row>
    <row r="16" spans="1:26" x14ac:dyDescent="0.2">
      <c r="A16" s="32" t="str">
        <f>IF('Vaste invoer leidraad'!A18&lt;&gt;"",'Vaste invoer leidraad'!A18,"")</f>
        <v/>
      </c>
      <c r="B16" s="41">
        <f>IF('Vaste invoer leidraad'!B18&lt;&gt;"",'Vaste invoer leidraad'!B18,"")</f>
        <v>350000</v>
      </c>
      <c r="C16" s="42">
        <f>IF('Vaste invoer leidraad'!C18&lt;&gt;"",'Vaste invoer leidraad'!C18,"")</f>
        <v>400000</v>
      </c>
      <c r="D16" s="35">
        <f>IF('Vaste invoer leidraad'!D18&lt;&gt;"",'Vaste invoer leidraad'!D18,"")</f>
        <v>2.4799999999999999E-2</v>
      </c>
      <c r="E16" s="30" t="str">
        <f>IF('Vaste invoer leidraad'!E18&lt;&gt;"",'Vaste invoer leidraad'!E18,"")</f>
        <v/>
      </c>
      <c r="F16" s="41">
        <f>IF('Vaste invoer leidraad'!F18&lt;&gt;"",'Vaste invoer leidraad'!F18,"")</f>
        <v>350000</v>
      </c>
      <c r="G16" s="42">
        <f>IF('Vaste invoer leidraad'!G18&lt;&gt;"",'Vaste invoer leidraad'!G18,"")</f>
        <v>400000</v>
      </c>
      <c r="H16" s="35">
        <f>IF('Vaste invoer leidraad'!H18&lt;&gt;"",'Vaste invoer leidraad'!H18,"")</f>
        <v>5.6800000000000003E-2</v>
      </c>
      <c r="I16" s="33" t="str">
        <f>IF('Vaste invoer leidraad'!I18&lt;&gt;"",'Vaste invoer leidraad'!I18,"")</f>
        <v/>
      </c>
      <c r="J16" s="30"/>
      <c r="K16" s="30"/>
      <c r="L16" s="30"/>
      <c r="M16" s="30"/>
      <c r="N16" s="30"/>
      <c r="O16" s="30"/>
      <c r="P16" s="30"/>
      <c r="Q16" s="30"/>
      <c r="R16" s="30"/>
      <c r="S16" s="30"/>
      <c r="T16" s="30"/>
      <c r="U16" s="30"/>
      <c r="V16" s="30"/>
      <c r="W16" s="30"/>
      <c r="X16" s="30"/>
      <c r="Y16" s="30"/>
      <c r="Z16" s="30"/>
    </row>
    <row r="17" spans="1:26" x14ac:dyDescent="0.2">
      <c r="A17" s="32" t="str">
        <f>IF('Vaste invoer leidraad'!A19&lt;&gt;"",'Vaste invoer leidraad'!A19,"")</f>
        <v/>
      </c>
      <c r="B17" s="41">
        <f>IF('Vaste invoer leidraad'!B19&lt;&gt;"",'Vaste invoer leidraad'!B19,"")</f>
        <v>400000</v>
      </c>
      <c r="C17" s="42">
        <f>IF('Vaste invoer leidraad'!C19&lt;&gt;"",'Vaste invoer leidraad'!C19,"")</f>
        <v>450000</v>
      </c>
      <c r="D17" s="35">
        <f>IF('Vaste invoer leidraad'!D19&lt;&gt;"",'Vaste invoer leidraad'!D19,"")</f>
        <v>2.41E-2</v>
      </c>
      <c r="E17" s="30" t="str">
        <f>IF('Vaste invoer leidraad'!E19&lt;&gt;"",'Vaste invoer leidraad'!E19,"")</f>
        <v/>
      </c>
      <c r="F17" s="41">
        <f>IF('Vaste invoer leidraad'!F19&lt;&gt;"",'Vaste invoer leidraad'!F19,"")</f>
        <v>400000</v>
      </c>
      <c r="G17" s="42">
        <f>IF('Vaste invoer leidraad'!G19&lt;&gt;"",'Vaste invoer leidraad'!G19,"")</f>
        <v>450000</v>
      </c>
      <c r="H17" s="35">
        <f>IF('Vaste invoer leidraad'!H19&lt;&gt;"",'Vaste invoer leidraad'!H19,"")</f>
        <v>5.5199999999999999E-2</v>
      </c>
      <c r="I17" s="33" t="str">
        <f>IF('Vaste invoer leidraad'!I19&lt;&gt;"",'Vaste invoer leidraad'!I19,"")</f>
        <v/>
      </c>
      <c r="J17" s="30"/>
      <c r="K17" s="30"/>
      <c r="L17" s="30"/>
      <c r="M17" s="30"/>
      <c r="N17" s="30"/>
      <c r="O17" s="30"/>
      <c r="P17" s="30"/>
      <c r="Q17" s="30"/>
      <c r="R17" s="30"/>
      <c r="S17" s="30"/>
      <c r="T17" s="30"/>
      <c r="U17" s="30"/>
      <c r="V17" s="30"/>
      <c r="W17" s="30"/>
      <c r="X17" s="30"/>
      <c r="Y17" s="30"/>
      <c r="Z17" s="30"/>
    </row>
    <row r="18" spans="1:26" x14ac:dyDescent="0.2">
      <c r="A18" s="32" t="str">
        <f>IF('Vaste invoer leidraad'!A20&lt;&gt;"",'Vaste invoer leidraad'!A20,"")</f>
        <v/>
      </c>
      <c r="B18" s="41">
        <f>IF('Vaste invoer leidraad'!B20&lt;&gt;"",'Vaste invoer leidraad'!B20,"")</f>
        <v>450000</v>
      </c>
      <c r="C18" s="42">
        <f>IF('Vaste invoer leidraad'!C20&lt;&gt;"",'Vaste invoer leidraad'!C20,"")</f>
        <v>500000</v>
      </c>
      <c r="D18" s="35">
        <f>IF('Vaste invoer leidraad'!D20&lt;&gt;"",'Vaste invoer leidraad'!D20,"")</f>
        <v>2.35E-2</v>
      </c>
      <c r="E18" s="30" t="str">
        <f>IF('Vaste invoer leidraad'!E20&lt;&gt;"",'Vaste invoer leidraad'!E20,"")</f>
        <v/>
      </c>
      <c r="F18" s="41">
        <f>IF('Vaste invoer leidraad'!F20&lt;&gt;"",'Vaste invoer leidraad'!F20,"")</f>
        <v>450000</v>
      </c>
      <c r="G18" s="42">
        <f>IF('Vaste invoer leidraad'!G20&lt;&gt;"",'Vaste invoer leidraad'!G20,"")</f>
        <v>500000</v>
      </c>
      <c r="H18" s="35">
        <f>IF('Vaste invoer leidraad'!H20&lt;&gt;"",'Vaste invoer leidraad'!H20,"")</f>
        <v>5.3699999999999998E-2</v>
      </c>
      <c r="I18" s="33" t="str">
        <f>IF('Vaste invoer leidraad'!I20&lt;&gt;"",'Vaste invoer leidraad'!I20,"")</f>
        <v/>
      </c>
      <c r="J18" s="30"/>
      <c r="K18" s="30"/>
      <c r="L18" s="30"/>
      <c r="M18" s="30"/>
      <c r="N18" s="30"/>
      <c r="O18" s="30"/>
      <c r="P18" s="30"/>
      <c r="Q18" s="30"/>
      <c r="R18" s="30"/>
      <c r="S18" s="30"/>
      <c r="T18" s="30"/>
      <c r="U18" s="30"/>
      <c r="V18" s="30"/>
      <c r="W18" s="30"/>
      <c r="X18" s="30"/>
      <c r="Y18" s="30"/>
      <c r="Z18" s="30"/>
    </row>
    <row r="19" spans="1:26" x14ac:dyDescent="0.2">
      <c r="A19" s="32" t="str">
        <f>IF('Vaste invoer leidraad'!A21&lt;&gt;"",'Vaste invoer leidraad'!A21,"")</f>
        <v/>
      </c>
      <c r="B19" s="41">
        <f>IF('Vaste invoer leidraad'!B21&lt;&gt;"",'Vaste invoer leidraad'!B21,"")</f>
        <v>500000</v>
      </c>
      <c r="C19" s="42">
        <f>IF('Vaste invoer leidraad'!C21&lt;&gt;"",'Vaste invoer leidraad'!C21,"")</f>
        <v>550000</v>
      </c>
      <c r="D19" s="35">
        <f>IF('Vaste invoer leidraad'!D21&lt;&gt;"",'Vaste invoer leidraad'!D21,"")</f>
        <v>2.29E-2</v>
      </c>
      <c r="E19" s="30" t="str">
        <f>IF('Vaste invoer leidraad'!E21&lt;&gt;"",'Vaste invoer leidraad'!E21,"")</f>
        <v/>
      </c>
      <c r="F19" s="41">
        <f>IF('Vaste invoer leidraad'!F21&lt;&gt;"",'Vaste invoer leidraad'!F21,"")</f>
        <v>500000</v>
      </c>
      <c r="G19" s="42">
        <f>IF('Vaste invoer leidraad'!G21&lt;&gt;"",'Vaste invoer leidraad'!G21,"")</f>
        <v>550000</v>
      </c>
      <c r="H19" s="35">
        <f>IF('Vaste invoer leidraad'!H21&lt;&gt;"",'Vaste invoer leidraad'!H21,"")</f>
        <v>5.2400000000000002E-2</v>
      </c>
      <c r="I19" s="33" t="str">
        <f>IF('Vaste invoer leidraad'!I21&lt;&gt;"",'Vaste invoer leidraad'!I21,"")</f>
        <v/>
      </c>
      <c r="J19" s="30"/>
      <c r="K19" s="30"/>
      <c r="L19" s="30"/>
      <c r="M19" s="30"/>
      <c r="N19" s="30"/>
      <c r="O19" s="30"/>
      <c r="P19" s="30"/>
      <c r="Q19" s="30"/>
      <c r="R19" s="30"/>
      <c r="S19" s="30"/>
      <c r="T19" s="30"/>
      <c r="U19" s="30"/>
      <c r="V19" s="30"/>
      <c r="W19" s="30"/>
      <c r="X19" s="30"/>
      <c r="Y19" s="30"/>
      <c r="Z19" s="30"/>
    </row>
    <row r="20" spans="1:26" x14ac:dyDescent="0.2">
      <c r="A20" s="32" t="str">
        <f>IF('Vaste invoer leidraad'!A22&lt;&gt;"",'Vaste invoer leidraad'!A22,"")</f>
        <v/>
      </c>
      <c r="B20" s="41">
        <f>IF('Vaste invoer leidraad'!B22&lt;&gt;"",'Vaste invoer leidraad'!B22,"")</f>
        <v>550000</v>
      </c>
      <c r="C20" s="42">
        <f>IF('Vaste invoer leidraad'!C22&lt;&gt;"",'Vaste invoer leidraad'!C22,"")</f>
        <v>600000</v>
      </c>
      <c r="D20" s="35">
        <f>IF('Vaste invoer leidraad'!D22&lt;&gt;"",'Vaste invoer leidraad'!D22,"")</f>
        <v>2.24E-2</v>
      </c>
      <c r="E20" s="30" t="str">
        <f>IF('Vaste invoer leidraad'!E22&lt;&gt;"",'Vaste invoer leidraad'!E22,"")</f>
        <v/>
      </c>
      <c r="F20" s="41">
        <f>IF('Vaste invoer leidraad'!F22&lt;&gt;"",'Vaste invoer leidraad'!F22,"")</f>
        <v>550000</v>
      </c>
      <c r="G20" s="42">
        <f>IF('Vaste invoer leidraad'!G22&lt;&gt;"",'Vaste invoer leidraad'!G22,"")</f>
        <v>600000</v>
      </c>
      <c r="H20" s="35">
        <f>IF('Vaste invoer leidraad'!H22&lt;&gt;"",'Vaste invoer leidraad'!H22,"")</f>
        <v>5.1200000000000002E-2</v>
      </c>
      <c r="I20" s="33" t="str">
        <f>IF('Vaste invoer leidraad'!I22&lt;&gt;"",'Vaste invoer leidraad'!I22,"")</f>
        <v/>
      </c>
      <c r="J20" s="30"/>
      <c r="K20" s="30"/>
      <c r="L20" s="30"/>
      <c r="M20" s="30"/>
      <c r="N20" s="30"/>
      <c r="O20" s="30"/>
      <c r="P20" s="30"/>
      <c r="Q20" s="30"/>
      <c r="R20" s="30"/>
      <c r="S20" s="30"/>
      <c r="T20" s="30"/>
      <c r="U20" s="30"/>
      <c r="V20" s="30"/>
      <c r="W20" s="30"/>
      <c r="X20" s="30"/>
      <c r="Y20" s="30"/>
      <c r="Z20" s="30"/>
    </row>
    <row r="21" spans="1:26" x14ac:dyDescent="0.2">
      <c r="A21" s="32" t="str">
        <f>IF('Vaste invoer leidraad'!A23&lt;&gt;"",'Vaste invoer leidraad'!A23,"")</f>
        <v/>
      </c>
      <c r="B21" s="41">
        <f>IF('Vaste invoer leidraad'!B23&lt;&gt;"",'Vaste invoer leidraad'!B23,"")</f>
        <v>600000</v>
      </c>
      <c r="C21" s="42">
        <f>IF('Vaste invoer leidraad'!C23&lt;&gt;"",'Vaste invoer leidraad'!C23,"")</f>
        <v>650000</v>
      </c>
      <c r="D21" s="35">
        <f>IF('Vaste invoer leidraad'!D23&lt;&gt;"",'Vaste invoer leidraad'!D23,"")</f>
        <v>2.1899999999999999E-2</v>
      </c>
      <c r="E21" s="30" t="str">
        <f>IF('Vaste invoer leidraad'!E23&lt;&gt;"",'Vaste invoer leidraad'!E23,"")</f>
        <v/>
      </c>
      <c r="F21" s="41">
        <f>IF('Vaste invoer leidraad'!F23&lt;&gt;"",'Vaste invoer leidraad'!F23,"")</f>
        <v>600000</v>
      </c>
      <c r="G21" s="42">
        <f>IF('Vaste invoer leidraad'!G23&lt;&gt;"",'Vaste invoer leidraad'!G23,"")</f>
        <v>650000</v>
      </c>
      <c r="H21" s="35">
        <f>IF('Vaste invoer leidraad'!H23&lt;&gt;"",'Vaste invoer leidraad'!H23,"")</f>
        <v>5.0200000000000002E-2</v>
      </c>
      <c r="I21" s="33" t="str">
        <f>IF('Vaste invoer leidraad'!I23&lt;&gt;"",'Vaste invoer leidraad'!I23,"")</f>
        <v/>
      </c>
      <c r="J21" s="30"/>
      <c r="K21" s="30"/>
      <c r="L21" s="30"/>
      <c r="M21" s="30"/>
      <c r="N21" s="30"/>
      <c r="O21" s="30"/>
      <c r="P21" s="30"/>
      <c r="Q21" s="30"/>
      <c r="R21" s="30"/>
      <c r="S21" s="30"/>
      <c r="T21" s="30"/>
      <c r="U21" s="30"/>
      <c r="V21" s="30"/>
      <c r="W21" s="30"/>
      <c r="X21" s="30"/>
      <c r="Y21" s="30"/>
      <c r="Z21" s="30"/>
    </row>
    <row r="22" spans="1:26" x14ac:dyDescent="0.2">
      <c r="A22" s="32" t="str">
        <f>IF('Vaste invoer leidraad'!A24&lt;&gt;"",'Vaste invoer leidraad'!A24,"")</f>
        <v/>
      </c>
      <c r="B22" s="41">
        <f>IF('Vaste invoer leidraad'!B24&lt;&gt;"",'Vaste invoer leidraad'!B24,"")</f>
        <v>650000</v>
      </c>
      <c r="C22" s="42">
        <f>IF('Vaste invoer leidraad'!C24&lt;&gt;"",'Vaste invoer leidraad'!C24,"")</f>
        <v>700000</v>
      </c>
      <c r="D22" s="35">
        <f>IF('Vaste invoer leidraad'!D24&lt;&gt;"",'Vaste invoer leidraad'!D24,"")</f>
        <v>2.1499999999999998E-2</v>
      </c>
      <c r="E22" s="30" t="str">
        <f>IF('Vaste invoer leidraad'!E24&lt;&gt;"",'Vaste invoer leidraad'!E24,"")</f>
        <v/>
      </c>
      <c r="F22" s="41">
        <f>IF('Vaste invoer leidraad'!F24&lt;&gt;"",'Vaste invoer leidraad'!F24,"")</f>
        <v>650000</v>
      </c>
      <c r="G22" s="42">
        <f>IF('Vaste invoer leidraad'!G24&lt;&gt;"",'Vaste invoer leidraad'!G24,"")</f>
        <v>700000</v>
      </c>
      <c r="H22" s="35">
        <f>IF('Vaste invoer leidraad'!H24&lt;&gt;"",'Vaste invoer leidraad'!H24,"")</f>
        <v>4.9200000000000001E-2</v>
      </c>
      <c r="I22" s="33" t="str">
        <f>IF('Vaste invoer leidraad'!I24&lt;&gt;"",'Vaste invoer leidraad'!I24,"")</f>
        <v/>
      </c>
      <c r="J22" s="30"/>
      <c r="K22" s="30"/>
      <c r="L22" s="30"/>
      <c r="M22" s="30"/>
      <c r="N22" s="30"/>
      <c r="O22" s="30"/>
      <c r="P22" s="30"/>
      <c r="Q22" s="30"/>
      <c r="R22" s="30"/>
      <c r="S22" s="30"/>
      <c r="T22" s="30"/>
      <c r="U22" s="30"/>
      <c r="V22" s="30"/>
      <c r="W22" s="30"/>
      <c r="X22" s="30"/>
      <c r="Y22" s="30"/>
      <c r="Z22" s="30"/>
    </row>
    <row r="23" spans="1:26" x14ac:dyDescent="0.2">
      <c r="A23" s="32" t="str">
        <f>IF('Vaste invoer leidraad'!A25&lt;&gt;"",'Vaste invoer leidraad'!A25,"")</f>
        <v/>
      </c>
      <c r="B23" s="41">
        <f>IF('Vaste invoer leidraad'!B25&lt;&gt;"",'Vaste invoer leidraad'!B25,"")</f>
        <v>700000</v>
      </c>
      <c r="C23" s="42">
        <f>IF('Vaste invoer leidraad'!C25&lt;&gt;"",'Vaste invoer leidraad'!C25,"")</f>
        <v>750000</v>
      </c>
      <c r="D23" s="35">
        <f>IF('Vaste invoer leidraad'!D25&lt;&gt;"",'Vaste invoer leidraad'!D25,"")</f>
        <v>2.1100000000000001E-2</v>
      </c>
      <c r="E23" s="30" t="str">
        <f>IF('Vaste invoer leidraad'!E25&lt;&gt;"",'Vaste invoer leidraad'!E25,"")</f>
        <v/>
      </c>
      <c r="F23" s="41">
        <f>IF('Vaste invoer leidraad'!F25&lt;&gt;"",'Vaste invoer leidraad'!F25,"")</f>
        <v>700000</v>
      </c>
      <c r="G23" s="42">
        <f>IF('Vaste invoer leidraad'!G25&lt;&gt;"",'Vaste invoer leidraad'!G25,"")</f>
        <v>750000</v>
      </c>
      <c r="H23" s="35">
        <f>IF('Vaste invoer leidraad'!H25&lt;&gt;"",'Vaste invoer leidraad'!H25,"")</f>
        <v>4.8300000000000003E-2</v>
      </c>
      <c r="I23" s="33" t="str">
        <f>IF('Vaste invoer leidraad'!I25&lt;&gt;"",'Vaste invoer leidraad'!I25,"")</f>
        <v/>
      </c>
      <c r="J23" s="30"/>
      <c r="K23" s="30"/>
      <c r="L23" s="30"/>
      <c r="M23" s="30"/>
      <c r="N23" s="30"/>
      <c r="O23" s="30"/>
      <c r="P23" s="30"/>
      <c r="Q23" s="30"/>
      <c r="R23" s="30"/>
      <c r="S23" s="30"/>
      <c r="T23" s="30"/>
      <c r="U23" s="30"/>
      <c r="V23" s="30"/>
      <c r="W23" s="30"/>
      <c r="X23" s="30"/>
      <c r="Y23" s="30"/>
      <c r="Z23" s="30"/>
    </row>
    <row r="24" spans="1:26" x14ac:dyDescent="0.2">
      <c r="A24" s="32" t="str">
        <f>IF('Vaste invoer leidraad'!A26&lt;&gt;"",'Vaste invoer leidraad'!A26,"")</f>
        <v/>
      </c>
      <c r="B24" s="41">
        <f>IF('Vaste invoer leidraad'!B26&lt;&gt;"",'Vaste invoer leidraad'!B26,"")</f>
        <v>750000</v>
      </c>
      <c r="C24" s="42">
        <f>IF('Vaste invoer leidraad'!C26&lt;&gt;"",'Vaste invoer leidraad'!C26,"")</f>
        <v>800000</v>
      </c>
      <c r="D24" s="35">
        <f>IF('Vaste invoer leidraad'!D26&lt;&gt;"",'Vaste invoer leidraad'!D26,"")</f>
        <v>2.0799999999999999E-2</v>
      </c>
      <c r="E24" s="30" t="str">
        <f>IF('Vaste invoer leidraad'!E26&lt;&gt;"",'Vaste invoer leidraad'!E26,"")</f>
        <v/>
      </c>
      <c r="F24" s="41">
        <f>IF('Vaste invoer leidraad'!F26&lt;&gt;"",'Vaste invoer leidraad'!F26,"")</f>
        <v>750000</v>
      </c>
      <c r="G24" s="42">
        <f>IF('Vaste invoer leidraad'!G26&lt;&gt;"",'Vaste invoer leidraad'!G26,"")</f>
        <v>800000</v>
      </c>
      <c r="H24" s="35">
        <f>IF('Vaste invoer leidraad'!H26&lt;&gt;"",'Vaste invoer leidraad'!H26,"")</f>
        <v>4.7500000000000001E-2</v>
      </c>
      <c r="I24" s="33" t="str">
        <f>IF('Vaste invoer leidraad'!I26&lt;&gt;"",'Vaste invoer leidraad'!I26,"")</f>
        <v/>
      </c>
      <c r="J24" s="30"/>
      <c r="K24" s="30"/>
      <c r="L24" s="30"/>
      <c r="M24" s="30"/>
      <c r="N24" s="30"/>
      <c r="O24" s="30"/>
      <c r="P24" s="30"/>
      <c r="Q24" s="30"/>
      <c r="R24" s="30"/>
      <c r="S24" s="30"/>
      <c r="T24" s="30"/>
      <c r="U24" s="30"/>
      <c r="V24" s="30"/>
      <c r="W24" s="30"/>
      <c r="X24" s="30"/>
      <c r="Y24" s="30"/>
      <c r="Z24" s="30"/>
    </row>
    <row r="25" spans="1:26" x14ac:dyDescent="0.2">
      <c r="A25" s="32" t="str">
        <f>IF('Vaste invoer leidraad'!A27&lt;&gt;"",'Vaste invoer leidraad'!A27,"")</f>
        <v/>
      </c>
      <c r="B25" s="41">
        <f>IF('Vaste invoer leidraad'!B27&lt;&gt;"",'Vaste invoer leidraad'!B27,"")</f>
        <v>800000</v>
      </c>
      <c r="C25" s="42">
        <f>IF('Vaste invoer leidraad'!C27&lt;&gt;"",'Vaste invoer leidraad'!C27,"")</f>
        <v>850000</v>
      </c>
      <c r="D25" s="35">
        <f>IF('Vaste invoer leidraad'!D27&lt;&gt;"",'Vaste invoer leidraad'!D27,"")</f>
        <v>2.0500000000000001E-2</v>
      </c>
      <c r="E25" s="30" t="str">
        <f>IF('Vaste invoer leidraad'!E27&lt;&gt;"",'Vaste invoer leidraad'!E27,"")</f>
        <v/>
      </c>
      <c r="F25" s="41">
        <f>IF('Vaste invoer leidraad'!F27&lt;&gt;"",'Vaste invoer leidraad'!F27,"")</f>
        <v>800000</v>
      </c>
      <c r="G25" s="42">
        <f>IF('Vaste invoer leidraad'!G27&lt;&gt;"",'Vaste invoer leidraad'!G27,"")</f>
        <v>850000</v>
      </c>
      <c r="H25" s="35">
        <f>IF('Vaste invoer leidraad'!H27&lt;&gt;"",'Vaste invoer leidraad'!H27,"")</f>
        <v>4.6800000000000001E-2</v>
      </c>
      <c r="I25" s="33" t="str">
        <f>IF('Vaste invoer leidraad'!I27&lt;&gt;"",'Vaste invoer leidraad'!I27,"")</f>
        <v/>
      </c>
      <c r="J25" s="30"/>
      <c r="K25" s="30"/>
      <c r="L25" s="30"/>
      <c r="M25" s="30"/>
      <c r="N25" s="30"/>
      <c r="O25" s="30"/>
      <c r="P25" s="30"/>
      <c r="Q25" s="30"/>
      <c r="R25" s="30"/>
      <c r="S25" s="30"/>
      <c r="T25" s="30"/>
      <c r="U25" s="30"/>
      <c r="V25" s="30"/>
      <c r="W25" s="30"/>
      <c r="X25" s="30"/>
      <c r="Y25" s="30"/>
      <c r="Z25" s="30"/>
    </row>
    <row r="26" spans="1:26" x14ac:dyDescent="0.2">
      <c r="A26" s="32" t="str">
        <f>IF('Vaste invoer leidraad'!A28&lt;&gt;"",'Vaste invoer leidraad'!A28,"")</f>
        <v/>
      </c>
      <c r="B26" s="41">
        <f>IF('Vaste invoer leidraad'!B28&lt;&gt;"",'Vaste invoer leidraad'!B28,"")</f>
        <v>850000</v>
      </c>
      <c r="C26" s="42">
        <f>IF('Vaste invoer leidraad'!C28&lt;&gt;"",'Vaste invoer leidraad'!C28,"")</f>
        <v>900000</v>
      </c>
      <c r="D26" s="35">
        <f>IF('Vaste invoer leidraad'!D28&lt;&gt;"",'Vaste invoer leidraad'!D28,"")</f>
        <v>2.0199999999999999E-2</v>
      </c>
      <c r="E26" s="30" t="str">
        <f>IF('Vaste invoer leidraad'!E28&lt;&gt;"",'Vaste invoer leidraad'!E28,"")</f>
        <v/>
      </c>
      <c r="F26" s="41">
        <f>IF('Vaste invoer leidraad'!F28&lt;&gt;"",'Vaste invoer leidraad'!F28,"")</f>
        <v>850000</v>
      </c>
      <c r="G26" s="42">
        <f>IF('Vaste invoer leidraad'!G28&lt;&gt;"",'Vaste invoer leidraad'!G28,"")</f>
        <v>900000</v>
      </c>
      <c r="H26" s="35">
        <f>IF('Vaste invoer leidraad'!H28&lt;&gt;"",'Vaste invoer leidraad'!H28,"")</f>
        <v>4.6100000000000002E-2</v>
      </c>
      <c r="I26" s="33" t="str">
        <f>IF('Vaste invoer leidraad'!I28&lt;&gt;"",'Vaste invoer leidraad'!I28,"")</f>
        <v/>
      </c>
      <c r="J26" s="30"/>
      <c r="K26" s="30"/>
      <c r="L26" s="30"/>
      <c r="M26" s="30"/>
      <c r="N26" s="30"/>
      <c r="O26" s="30"/>
      <c r="P26" s="30"/>
      <c r="Q26" s="30"/>
      <c r="R26" s="30"/>
      <c r="S26" s="30"/>
      <c r="T26" s="30"/>
      <c r="U26" s="30"/>
      <c r="V26" s="30"/>
      <c r="W26" s="30"/>
      <c r="X26" s="30"/>
      <c r="Y26" s="30"/>
      <c r="Z26" s="30"/>
    </row>
    <row r="27" spans="1:26" x14ac:dyDescent="0.2">
      <c r="A27" s="32" t="str">
        <f>IF('Vaste invoer leidraad'!A29&lt;&gt;"",'Vaste invoer leidraad'!A29,"")</f>
        <v/>
      </c>
      <c r="B27" s="41">
        <f>IF('Vaste invoer leidraad'!B29&lt;&gt;"",'Vaste invoer leidraad'!B29,"")</f>
        <v>900000</v>
      </c>
      <c r="C27" s="42">
        <f>IF('Vaste invoer leidraad'!C29&lt;&gt;"",'Vaste invoer leidraad'!C29,"")</f>
        <v>950000</v>
      </c>
      <c r="D27" s="35">
        <f>IF('Vaste invoer leidraad'!D29&lt;&gt;"",'Vaste invoer leidraad'!D29,"")</f>
        <v>1.9900000000000001E-2</v>
      </c>
      <c r="E27" s="30" t="str">
        <f>IF('Vaste invoer leidraad'!E29&lt;&gt;"",'Vaste invoer leidraad'!E29,"")</f>
        <v/>
      </c>
      <c r="F27" s="41">
        <f>IF('Vaste invoer leidraad'!F29&lt;&gt;"",'Vaste invoer leidraad'!F29,"")</f>
        <v>900000</v>
      </c>
      <c r="G27" s="42">
        <f>IF('Vaste invoer leidraad'!G29&lt;&gt;"",'Vaste invoer leidraad'!G29,"")</f>
        <v>950000</v>
      </c>
      <c r="H27" s="35">
        <f>IF('Vaste invoer leidraad'!H29&lt;&gt;"",'Vaste invoer leidraad'!H29,"")</f>
        <v>4.5499999999999999E-2</v>
      </c>
      <c r="I27" s="33" t="str">
        <f>IF('Vaste invoer leidraad'!I29&lt;&gt;"",'Vaste invoer leidraad'!I29,"")</f>
        <v/>
      </c>
      <c r="J27" s="30"/>
      <c r="K27" s="30"/>
      <c r="L27" s="30"/>
      <c r="M27" s="30"/>
      <c r="N27" s="30"/>
      <c r="O27" s="30"/>
      <c r="P27" s="30"/>
      <c r="Q27" s="30"/>
      <c r="R27" s="30"/>
      <c r="S27" s="30"/>
      <c r="T27" s="30"/>
      <c r="U27" s="30"/>
      <c r="V27" s="30"/>
      <c r="W27" s="30"/>
      <c r="X27" s="30"/>
      <c r="Y27" s="30"/>
      <c r="Z27" s="30"/>
    </row>
    <row r="28" spans="1:26" x14ac:dyDescent="0.2">
      <c r="A28" s="32" t="str">
        <f>IF('Vaste invoer leidraad'!A30&lt;&gt;"",'Vaste invoer leidraad'!A30,"")</f>
        <v/>
      </c>
      <c r="B28" s="41">
        <f>IF('Vaste invoer leidraad'!B30&lt;&gt;"",'Vaste invoer leidraad'!B30,"")</f>
        <v>950000</v>
      </c>
      <c r="C28" s="42">
        <f>IF('Vaste invoer leidraad'!C30&lt;&gt;"",'Vaste invoer leidraad'!C30,"")</f>
        <v>1000000</v>
      </c>
      <c r="D28" s="35">
        <f>IF('Vaste invoer leidraad'!D30&lt;&gt;"",'Vaste invoer leidraad'!D30,"")</f>
        <v>1.9599999999999999E-2</v>
      </c>
      <c r="E28" s="30" t="str">
        <f>IF('Vaste invoer leidraad'!E30&lt;&gt;"",'Vaste invoer leidraad'!E30,"")</f>
        <v/>
      </c>
      <c r="F28" s="41">
        <f>IF('Vaste invoer leidraad'!F30&lt;&gt;"",'Vaste invoer leidraad'!F30,"")</f>
        <v>950000</v>
      </c>
      <c r="G28" s="42">
        <f>IF('Vaste invoer leidraad'!G30&lt;&gt;"",'Vaste invoer leidraad'!G30,"")</f>
        <v>1000000</v>
      </c>
      <c r="H28" s="35">
        <f>IF('Vaste invoer leidraad'!H30&lt;&gt;"",'Vaste invoer leidraad'!H30,"")</f>
        <v>4.4900000000000002E-2</v>
      </c>
      <c r="I28" s="33" t="str">
        <f>IF('Vaste invoer leidraad'!I30&lt;&gt;"",'Vaste invoer leidraad'!I30,"")</f>
        <v/>
      </c>
      <c r="J28" s="30"/>
      <c r="K28" s="30"/>
      <c r="L28" s="30"/>
      <c r="M28" s="30"/>
      <c r="N28" s="30"/>
      <c r="O28" s="30"/>
      <c r="P28" s="30"/>
      <c r="Q28" s="30"/>
      <c r="R28" s="30"/>
      <c r="S28" s="30"/>
      <c r="T28" s="30"/>
      <c r="U28" s="30"/>
      <c r="V28" s="30"/>
      <c r="W28" s="30"/>
      <c r="X28" s="30"/>
      <c r="Y28" s="30"/>
      <c r="Z28" s="30"/>
    </row>
    <row r="29" spans="1:26" x14ac:dyDescent="0.2">
      <c r="A29" s="32" t="str">
        <f>IF('Vaste invoer leidraad'!A31&lt;&gt;"",'Vaste invoer leidraad'!A31,"")</f>
        <v/>
      </c>
      <c r="B29" s="41">
        <f>IF('Vaste invoer leidraad'!B31&lt;&gt;"",'Vaste invoer leidraad'!B31,"")</f>
        <v>1000000</v>
      </c>
      <c r="C29" s="42">
        <f>IF('Vaste invoer leidraad'!C31&lt;&gt;"",'Vaste invoer leidraad'!C31,"")</f>
        <v>1050000</v>
      </c>
      <c r="D29" s="35">
        <f>IF('Vaste invoer leidraad'!D31&lt;&gt;"",'Vaste invoer leidraad'!D31,"")</f>
        <v>1.9400000000000001E-2</v>
      </c>
      <c r="E29" s="30" t="str">
        <f>IF('Vaste invoer leidraad'!E31&lt;&gt;"",'Vaste invoer leidraad'!E31,"")</f>
        <v/>
      </c>
      <c r="F29" s="41">
        <f>IF('Vaste invoer leidraad'!F31&lt;&gt;"",'Vaste invoer leidraad'!F31,"")</f>
        <v>1000000</v>
      </c>
      <c r="G29" s="42">
        <f>IF('Vaste invoer leidraad'!G31&lt;&gt;"",'Vaste invoer leidraad'!G31,"")</f>
        <v>1050000</v>
      </c>
      <c r="H29" s="35">
        <f>IF('Vaste invoer leidraad'!H31&lt;&gt;"",'Vaste invoer leidraad'!H31,"")</f>
        <v>4.4299999999999999E-2</v>
      </c>
      <c r="I29" s="33" t="str">
        <f>IF('Vaste invoer leidraad'!I31&lt;&gt;"",'Vaste invoer leidraad'!I31,"")</f>
        <v/>
      </c>
      <c r="J29" s="30"/>
      <c r="K29" s="30"/>
      <c r="L29" s="30"/>
      <c r="M29" s="30"/>
      <c r="N29" s="30"/>
      <c r="O29" s="30"/>
      <c r="P29" s="30"/>
      <c r="Q29" s="30"/>
      <c r="R29" s="30"/>
      <c r="S29" s="30"/>
      <c r="T29" s="30"/>
      <c r="U29" s="30"/>
      <c r="V29" s="30"/>
      <c r="W29" s="30"/>
      <c r="X29" s="30"/>
      <c r="Y29" s="30"/>
      <c r="Z29" s="30"/>
    </row>
    <row r="30" spans="1:26" x14ac:dyDescent="0.2">
      <c r="A30" s="32" t="str">
        <f>IF('Vaste invoer leidraad'!A32&lt;&gt;"",'Vaste invoer leidraad'!A32,"")</f>
        <v/>
      </c>
      <c r="B30" s="41">
        <f>IF('Vaste invoer leidraad'!B32&lt;&gt;"",'Vaste invoer leidraad'!B32,"")</f>
        <v>1050000</v>
      </c>
      <c r="C30" s="42">
        <f>IF('Vaste invoer leidraad'!C32&lt;&gt;"",'Vaste invoer leidraad'!C32,"")</f>
        <v>1100000</v>
      </c>
      <c r="D30" s="35">
        <f>IF('Vaste invoer leidraad'!D32&lt;&gt;"",'Vaste invoer leidraad'!D32,"")</f>
        <v>1.9199999999999998E-2</v>
      </c>
      <c r="E30" s="30" t="str">
        <f>IF('Vaste invoer leidraad'!E32&lt;&gt;"",'Vaste invoer leidraad'!E32,"")</f>
        <v/>
      </c>
      <c r="F30" s="41">
        <f>IF('Vaste invoer leidraad'!F32&lt;&gt;"",'Vaste invoer leidraad'!F32,"")</f>
        <v>1050000</v>
      </c>
      <c r="G30" s="42">
        <f>IF('Vaste invoer leidraad'!G32&lt;&gt;"",'Vaste invoer leidraad'!G32,"")</f>
        <v>1100000</v>
      </c>
      <c r="H30" s="35">
        <f>IF('Vaste invoer leidraad'!H32&lt;&gt;"",'Vaste invoer leidraad'!H32,"")</f>
        <v>4.3799999999999999E-2</v>
      </c>
      <c r="I30" s="33" t="str">
        <f>IF('Vaste invoer leidraad'!I32&lt;&gt;"",'Vaste invoer leidraad'!I32,"")</f>
        <v/>
      </c>
      <c r="J30" s="30"/>
      <c r="K30" s="30"/>
      <c r="L30" s="30"/>
      <c r="M30" s="30"/>
      <c r="N30" s="30"/>
      <c r="O30" s="30"/>
      <c r="P30" s="30"/>
      <c r="Q30" s="30"/>
      <c r="R30" s="30"/>
      <c r="S30" s="30"/>
      <c r="T30" s="30"/>
      <c r="U30" s="30"/>
      <c r="V30" s="30"/>
      <c r="W30" s="30"/>
      <c r="X30" s="30"/>
      <c r="Y30" s="30"/>
      <c r="Z30" s="30"/>
    </row>
    <row r="31" spans="1:26" x14ac:dyDescent="0.2">
      <c r="A31" s="32" t="str">
        <f>IF('Vaste invoer leidraad'!A33&lt;&gt;"",'Vaste invoer leidraad'!A33,"")</f>
        <v/>
      </c>
      <c r="B31" s="41">
        <f>IF('Vaste invoer leidraad'!B33&lt;&gt;"",'Vaste invoer leidraad'!B33,"")</f>
        <v>1100000</v>
      </c>
      <c r="C31" s="42">
        <f>IF('Vaste invoer leidraad'!C33&lt;&gt;"",'Vaste invoer leidraad'!C33,"")</f>
        <v>1150000</v>
      </c>
      <c r="D31" s="35">
        <f>IF('Vaste invoer leidraad'!D33&lt;&gt;"",'Vaste invoer leidraad'!D33,"")</f>
        <v>1.89E-2</v>
      </c>
      <c r="E31" s="30" t="str">
        <f>IF('Vaste invoer leidraad'!E33&lt;&gt;"",'Vaste invoer leidraad'!E33,"")</f>
        <v/>
      </c>
      <c r="F31" s="41">
        <f>IF('Vaste invoer leidraad'!F33&lt;&gt;"",'Vaste invoer leidraad'!F33,"")</f>
        <v>1100000</v>
      </c>
      <c r="G31" s="42">
        <f>IF('Vaste invoer leidraad'!G33&lt;&gt;"",'Vaste invoer leidraad'!G33,"")</f>
        <v>1150000</v>
      </c>
      <c r="H31" s="35">
        <f>IF('Vaste invoer leidraad'!H33&lt;&gt;"",'Vaste invoer leidraad'!H33,"")</f>
        <v>4.3299999999999998E-2</v>
      </c>
      <c r="I31" s="33" t="str">
        <f>IF('Vaste invoer leidraad'!I33&lt;&gt;"",'Vaste invoer leidraad'!I33,"")</f>
        <v/>
      </c>
      <c r="J31" s="30"/>
      <c r="K31" s="30"/>
      <c r="L31" s="30"/>
      <c r="M31" s="30"/>
      <c r="N31" s="30"/>
      <c r="O31" s="30"/>
      <c r="P31" s="30"/>
      <c r="Q31" s="30"/>
      <c r="R31" s="30"/>
      <c r="S31" s="30"/>
      <c r="T31" s="30"/>
      <c r="U31" s="30"/>
      <c r="V31" s="30"/>
      <c r="W31" s="30"/>
      <c r="X31" s="30"/>
      <c r="Y31" s="30"/>
      <c r="Z31" s="30"/>
    </row>
    <row r="32" spans="1:26" x14ac:dyDescent="0.2">
      <c r="A32" s="32" t="str">
        <f>IF('Vaste invoer leidraad'!A34&lt;&gt;"",'Vaste invoer leidraad'!A34,"")</f>
        <v/>
      </c>
      <c r="B32" s="41">
        <f>IF('Vaste invoer leidraad'!B34&lt;&gt;"",'Vaste invoer leidraad'!B34,"")</f>
        <v>1150000</v>
      </c>
      <c r="C32" s="42">
        <f>IF('Vaste invoer leidraad'!C34&lt;&gt;"",'Vaste invoer leidraad'!C34,"")</f>
        <v>1200000</v>
      </c>
      <c r="D32" s="35">
        <f>IF('Vaste invoer leidraad'!D34&lt;&gt;"",'Vaste invoer leidraad'!D34,"")</f>
        <v>1.8800000000000001E-2</v>
      </c>
      <c r="E32" s="30" t="str">
        <f>IF('Vaste invoer leidraad'!E34&lt;&gt;"",'Vaste invoer leidraad'!E34,"")</f>
        <v/>
      </c>
      <c r="F32" s="41">
        <f>IF('Vaste invoer leidraad'!F34&lt;&gt;"",'Vaste invoer leidraad'!F34,"")</f>
        <v>1150000</v>
      </c>
      <c r="G32" s="42">
        <f>IF('Vaste invoer leidraad'!G34&lt;&gt;"",'Vaste invoer leidraad'!G34,"")</f>
        <v>1200000</v>
      </c>
      <c r="H32" s="35">
        <f>IF('Vaste invoer leidraad'!H34&lt;&gt;"",'Vaste invoer leidraad'!H34,"")</f>
        <v>4.2900000000000001E-2</v>
      </c>
      <c r="I32" s="33" t="str">
        <f>IF('Vaste invoer leidraad'!I34&lt;&gt;"",'Vaste invoer leidraad'!I34,"")</f>
        <v/>
      </c>
      <c r="J32" s="30"/>
      <c r="K32" s="30"/>
      <c r="L32" s="30"/>
      <c r="M32" s="30"/>
      <c r="N32" s="30"/>
      <c r="O32" s="30"/>
      <c r="P32" s="30"/>
      <c r="Q32" s="30"/>
      <c r="R32" s="30"/>
      <c r="S32" s="30"/>
      <c r="T32" s="30"/>
      <c r="U32" s="30"/>
      <c r="V32" s="30"/>
      <c r="W32" s="30"/>
      <c r="X32" s="30"/>
      <c r="Y32" s="30"/>
      <c r="Z32" s="30"/>
    </row>
    <row r="33" spans="1:26" x14ac:dyDescent="0.2">
      <c r="A33" s="32" t="str">
        <f>IF('Vaste invoer leidraad'!A35&lt;&gt;"",'Vaste invoer leidraad'!A35,"")</f>
        <v/>
      </c>
      <c r="B33" s="41">
        <f>IF('Vaste invoer leidraad'!B35&lt;&gt;"",'Vaste invoer leidraad'!B35,"")</f>
        <v>1200000</v>
      </c>
      <c r="C33" s="42">
        <f>IF('Vaste invoer leidraad'!C35&lt;&gt;"",'Vaste invoer leidraad'!C35,"")</f>
        <v>1250000</v>
      </c>
      <c r="D33" s="35">
        <f>IF('Vaste invoer leidraad'!D35&lt;&gt;"",'Vaste invoer leidraad'!D35,"")</f>
        <v>1.8599999999999998E-2</v>
      </c>
      <c r="E33" s="30" t="str">
        <f>IF('Vaste invoer leidraad'!E35&lt;&gt;"",'Vaste invoer leidraad'!E35,"")</f>
        <v/>
      </c>
      <c r="F33" s="41">
        <f>IF('Vaste invoer leidraad'!F35&lt;&gt;"",'Vaste invoer leidraad'!F35,"")</f>
        <v>1200000</v>
      </c>
      <c r="G33" s="42">
        <f>IF('Vaste invoer leidraad'!G35&lt;&gt;"",'Vaste invoer leidraad'!G35,"")</f>
        <v>1250000</v>
      </c>
      <c r="H33" s="35">
        <f>IF('Vaste invoer leidraad'!H35&lt;&gt;"",'Vaste invoer leidraad'!H35,"")</f>
        <v>4.2500000000000003E-2</v>
      </c>
      <c r="I33" s="33" t="str">
        <f>IF('Vaste invoer leidraad'!I35&lt;&gt;"",'Vaste invoer leidraad'!I35,"")</f>
        <v/>
      </c>
      <c r="J33" s="30"/>
      <c r="K33" s="30"/>
      <c r="L33" s="30"/>
      <c r="M33" s="30"/>
      <c r="N33" s="30"/>
      <c r="O33" s="30"/>
      <c r="P33" s="30"/>
      <c r="Q33" s="30"/>
      <c r="R33" s="30"/>
      <c r="S33" s="30"/>
      <c r="T33" s="30"/>
      <c r="U33" s="30"/>
      <c r="V33" s="30"/>
      <c r="W33" s="30"/>
      <c r="X33" s="30"/>
      <c r="Y33" s="30"/>
      <c r="Z33" s="30"/>
    </row>
    <row r="34" spans="1:26" x14ac:dyDescent="0.2">
      <c r="A34" s="32" t="str">
        <f>IF('Vaste invoer leidraad'!A36&lt;&gt;"",'Vaste invoer leidraad'!A36,"")</f>
        <v/>
      </c>
      <c r="B34" s="41">
        <f>IF('Vaste invoer leidraad'!B36&lt;&gt;"",'Vaste invoer leidraad'!B36,"")</f>
        <v>1250000</v>
      </c>
      <c r="C34" s="42">
        <f>IF('Vaste invoer leidraad'!C36&lt;&gt;"",'Vaste invoer leidraad'!C36,"")</f>
        <v>1300000</v>
      </c>
      <c r="D34" s="35">
        <f>IF('Vaste invoer leidraad'!D36&lt;&gt;"",'Vaste invoer leidraad'!D36,"")</f>
        <v>1.84E-2</v>
      </c>
      <c r="E34" s="30" t="str">
        <f>IF('Vaste invoer leidraad'!E36&lt;&gt;"",'Vaste invoer leidraad'!E36,"")</f>
        <v/>
      </c>
      <c r="F34" s="41">
        <f>IF('Vaste invoer leidraad'!F36&lt;&gt;"",'Vaste invoer leidraad'!F36,"")</f>
        <v>1250000</v>
      </c>
      <c r="G34" s="42">
        <f>IF('Vaste invoer leidraad'!G36&lt;&gt;"",'Vaste invoer leidraad'!G36,"")</f>
        <v>1300000</v>
      </c>
      <c r="H34" s="35">
        <f>IF('Vaste invoer leidraad'!H36&lt;&gt;"",'Vaste invoer leidraad'!H36,"")</f>
        <v>4.2099999999999999E-2</v>
      </c>
      <c r="I34" s="33" t="str">
        <f>IF('Vaste invoer leidraad'!I36&lt;&gt;"",'Vaste invoer leidraad'!I36,"")</f>
        <v/>
      </c>
      <c r="J34" s="30"/>
      <c r="K34" s="30"/>
      <c r="L34" s="30"/>
      <c r="M34" s="30"/>
      <c r="N34" s="30"/>
      <c r="O34" s="30"/>
      <c r="P34" s="30"/>
      <c r="Q34" s="30"/>
      <c r="R34" s="30"/>
      <c r="S34" s="30"/>
      <c r="T34" s="30"/>
      <c r="U34" s="30"/>
      <c r="V34" s="30"/>
      <c r="W34" s="30"/>
      <c r="X34" s="30"/>
      <c r="Y34" s="30"/>
      <c r="Z34" s="30"/>
    </row>
    <row r="35" spans="1:26" x14ac:dyDescent="0.2">
      <c r="A35" s="32" t="str">
        <f>IF('Vaste invoer leidraad'!A37&lt;&gt;"",'Vaste invoer leidraad'!A37,"")</f>
        <v/>
      </c>
      <c r="B35" s="41">
        <f>IF('Vaste invoer leidraad'!B37&lt;&gt;"",'Vaste invoer leidraad'!B37,"")</f>
        <v>1300000</v>
      </c>
      <c r="C35" s="42">
        <f>IF('Vaste invoer leidraad'!C37&lt;&gt;"",'Vaste invoer leidraad'!C37,"")</f>
        <v>1350000</v>
      </c>
      <c r="D35" s="35">
        <f>IF('Vaste invoer leidraad'!D37&lt;&gt;"",'Vaste invoer leidraad'!D37,"")</f>
        <v>1.8200000000000001E-2</v>
      </c>
      <c r="E35" s="30" t="str">
        <f>IF('Vaste invoer leidraad'!E37&lt;&gt;"",'Vaste invoer leidraad'!E37,"")</f>
        <v/>
      </c>
      <c r="F35" s="41">
        <f>IF('Vaste invoer leidraad'!F37&lt;&gt;"",'Vaste invoer leidraad'!F37,"")</f>
        <v>1300000</v>
      </c>
      <c r="G35" s="42">
        <f>IF('Vaste invoer leidraad'!G37&lt;&gt;"",'Vaste invoer leidraad'!G37,"")</f>
        <v>1350000</v>
      </c>
      <c r="H35" s="35">
        <f>IF('Vaste invoer leidraad'!H37&lt;&gt;"",'Vaste invoer leidraad'!H37,"")</f>
        <v>4.1700000000000001E-2</v>
      </c>
      <c r="I35" s="33" t="str">
        <f>IF('Vaste invoer leidraad'!I37&lt;&gt;"",'Vaste invoer leidraad'!I37,"")</f>
        <v/>
      </c>
      <c r="J35" s="30"/>
      <c r="K35" s="30"/>
      <c r="L35" s="30"/>
      <c r="M35" s="30"/>
      <c r="N35" s="30"/>
      <c r="O35" s="30"/>
      <c r="P35" s="30"/>
      <c r="Q35" s="30"/>
      <c r="R35" s="30"/>
      <c r="S35" s="30"/>
      <c r="T35" s="30"/>
      <c r="U35" s="30"/>
      <c r="V35" s="30"/>
      <c r="W35" s="30"/>
      <c r="X35" s="30"/>
      <c r="Y35" s="30"/>
      <c r="Z35" s="30"/>
    </row>
    <row r="36" spans="1:26" x14ac:dyDescent="0.2">
      <c r="A36" s="32" t="str">
        <f>IF('Vaste invoer leidraad'!A38&lt;&gt;"",'Vaste invoer leidraad'!A38,"")</f>
        <v/>
      </c>
      <c r="B36" s="41">
        <f>IF('Vaste invoer leidraad'!B38&lt;&gt;"",'Vaste invoer leidraad'!B38,"")</f>
        <v>1350000</v>
      </c>
      <c r="C36" s="42">
        <f>IF('Vaste invoer leidraad'!C38&lt;&gt;"",'Vaste invoer leidraad'!C38,"")</f>
        <v>1400000</v>
      </c>
      <c r="D36" s="35">
        <f>IF('Vaste invoer leidraad'!D38&lt;&gt;"",'Vaste invoer leidraad'!D38,"")</f>
        <v>1.8100000000000002E-2</v>
      </c>
      <c r="E36" s="30" t="str">
        <f>IF('Vaste invoer leidraad'!E38&lt;&gt;"",'Vaste invoer leidraad'!E38,"")</f>
        <v/>
      </c>
      <c r="F36" s="41">
        <f>IF('Vaste invoer leidraad'!F38&lt;&gt;"",'Vaste invoer leidraad'!F38,"")</f>
        <v>1350000</v>
      </c>
      <c r="G36" s="42">
        <f>IF('Vaste invoer leidraad'!G38&lt;&gt;"",'Vaste invoer leidraad'!G38,"")</f>
        <v>1400000</v>
      </c>
      <c r="H36" s="35">
        <f>IF('Vaste invoer leidraad'!H38&lt;&gt;"",'Vaste invoer leidraad'!H38,"")</f>
        <v>4.1399999999999999E-2</v>
      </c>
      <c r="I36" s="33" t="str">
        <f>IF('Vaste invoer leidraad'!I38&lt;&gt;"",'Vaste invoer leidraad'!I38,"")</f>
        <v/>
      </c>
      <c r="J36" s="30"/>
      <c r="K36" s="30"/>
      <c r="L36" s="30"/>
      <c r="M36" s="30"/>
      <c r="N36" s="30"/>
      <c r="O36" s="30"/>
      <c r="P36" s="30"/>
      <c r="Q36" s="30"/>
      <c r="R36" s="30"/>
      <c r="S36" s="30"/>
      <c r="T36" s="30"/>
      <c r="U36" s="30"/>
      <c r="V36" s="30"/>
      <c r="W36" s="30"/>
      <c r="X36" s="30"/>
      <c r="Y36" s="30"/>
      <c r="Z36" s="30"/>
    </row>
    <row r="37" spans="1:26" x14ac:dyDescent="0.2">
      <c r="A37" s="32" t="str">
        <f>IF('Vaste invoer leidraad'!A39&lt;&gt;"",'Vaste invoer leidraad'!A39,"")</f>
        <v/>
      </c>
      <c r="B37" s="41">
        <f>IF('Vaste invoer leidraad'!B39&lt;&gt;"",'Vaste invoer leidraad'!B39,"")</f>
        <v>1400000</v>
      </c>
      <c r="C37" s="42">
        <f>IF('Vaste invoer leidraad'!C39&lt;&gt;"",'Vaste invoer leidraad'!C39,"")</f>
        <v>1450000</v>
      </c>
      <c r="D37" s="35">
        <f>IF('Vaste invoer leidraad'!D39&lt;&gt;"",'Vaste invoer leidraad'!D39,"")</f>
        <v>1.7899999999999999E-2</v>
      </c>
      <c r="E37" s="30" t="str">
        <f>IF('Vaste invoer leidraad'!E39&lt;&gt;"",'Vaste invoer leidraad'!E39,"")</f>
        <v/>
      </c>
      <c r="F37" s="41">
        <f>IF('Vaste invoer leidraad'!F39&lt;&gt;"",'Vaste invoer leidraad'!F39,"")</f>
        <v>1400000</v>
      </c>
      <c r="G37" s="42">
        <f>IF('Vaste invoer leidraad'!G39&lt;&gt;"",'Vaste invoer leidraad'!G39,"")</f>
        <v>1450000</v>
      </c>
      <c r="H37" s="35">
        <f>IF('Vaste invoer leidraad'!H39&lt;&gt;"",'Vaste invoer leidraad'!H39,"")</f>
        <v>4.1000000000000002E-2</v>
      </c>
      <c r="I37" s="33" t="str">
        <f>IF('Vaste invoer leidraad'!I39&lt;&gt;"",'Vaste invoer leidraad'!I39,"")</f>
        <v/>
      </c>
      <c r="J37" s="30"/>
      <c r="K37" s="30"/>
      <c r="L37" s="30"/>
      <c r="M37" s="30"/>
      <c r="N37" s="30"/>
      <c r="O37" s="30"/>
      <c r="P37" s="30"/>
      <c r="Q37" s="30"/>
      <c r="R37" s="30"/>
      <c r="S37" s="30"/>
      <c r="T37" s="30"/>
      <c r="U37" s="30"/>
      <c r="V37" s="30"/>
      <c r="W37" s="30"/>
      <c r="X37" s="30"/>
      <c r="Y37" s="30"/>
      <c r="Z37" s="30"/>
    </row>
    <row r="38" spans="1:26" x14ac:dyDescent="0.2">
      <c r="A38" s="32" t="str">
        <f>IF('Vaste invoer leidraad'!A40&lt;&gt;"",'Vaste invoer leidraad'!A40,"")</f>
        <v/>
      </c>
      <c r="B38" s="41">
        <f>IF('Vaste invoer leidraad'!B40&lt;&gt;"",'Vaste invoer leidraad'!B40,"")</f>
        <v>1450000</v>
      </c>
      <c r="C38" s="42">
        <f>IF('Vaste invoer leidraad'!C40&lt;&gt;"",'Vaste invoer leidraad'!C40,"")</f>
        <v>1500000</v>
      </c>
      <c r="D38" s="35">
        <f>IF('Vaste invoer leidraad'!D40&lt;&gt;"",'Vaste invoer leidraad'!D40,"")</f>
        <v>1.78E-2</v>
      </c>
      <c r="E38" s="30" t="str">
        <f>IF('Vaste invoer leidraad'!E40&lt;&gt;"",'Vaste invoer leidraad'!E40,"")</f>
        <v/>
      </c>
      <c r="F38" s="41">
        <f>IF('Vaste invoer leidraad'!F40&lt;&gt;"",'Vaste invoer leidraad'!F40,"")</f>
        <v>1450000</v>
      </c>
      <c r="G38" s="42">
        <f>IF('Vaste invoer leidraad'!G40&lt;&gt;"",'Vaste invoer leidraad'!G40,"")</f>
        <v>1500000</v>
      </c>
      <c r="H38" s="35">
        <f>IF('Vaste invoer leidraad'!H40&lt;&gt;"",'Vaste invoer leidraad'!H40,"")</f>
        <v>4.07E-2</v>
      </c>
      <c r="I38" s="33" t="str">
        <f>IF('Vaste invoer leidraad'!I40&lt;&gt;"",'Vaste invoer leidraad'!I40,"")</f>
        <v/>
      </c>
      <c r="J38" s="30"/>
      <c r="K38" s="30"/>
      <c r="L38" s="30"/>
      <c r="M38" s="30"/>
      <c r="N38" s="30"/>
      <c r="O38" s="30"/>
      <c r="P38" s="30"/>
      <c r="Q38" s="30"/>
      <c r="R38" s="30"/>
      <c r="S38" s="30"/>
      <c r="T38" s="30"/>
      <c r="U38" s="30"/>
      <c r="V38" s="30"/>
      <c r="W38" s="30"/>
      <c r="X38" s="30"/>
      <c r="Y38" s="30"/>
      <c r="Z38" s="30"/>
    </row>
    <row r="39" spans="1:26" x14ac:dyDescent="0.2">
      <c r="A39" s="32" t="str">
        <f>IF('Vaste invoer leidraad'!A41&lt;&gt;"",'Vaste invoer leidraad'!A41,"")</f>
        <v/>
      </c>
      <c r="B39" s="41">
        <f>IF('Vaste invoer leidraad'!B41&lt;&gt;"",'Vaste invoer leidraad'!B41,"")</f>
        <v>1500000</v>
      </c>
      <c r="C39" s="42">
        <f>IF('Vaste invoer leidraad'!C41&lt;&gt;"",'Vaste invoer leidraad'!C41,"")</f>
        <v>1550000</v>
      </c>
      <c r="D39" s="35">
        <f>IF('Vaste invoer leidraad'!D41&lt;&gt;"",'Vaste invoer leidraad'!D41,"")</f>
        <v>1.77E-2</v>
      </c>
      <c r="E39" s="30" t="str">
        <f>IF('Vaste invoer leidraad'!E41&lt;&gt;"",'Vaste invoer leidraad'!E41,"")</f>
        <v/>
      </c>
      <c r="F39" s="41">
        <f>IF('Vaste invoer leidraad'!F41&lt;&gt;"",'Vaste invoer leidraad'!F41,"")</f>
        <v>1500000</v>
      </c>
      <c r="G39" s="42">
        <f>IF('Vaste invoer leidraad'!G41&lt;&gt;"",'Vaste invoer leidraad'!G41,"")</f>
        <v>1550000</v>
      </c>
      <c r="H39" s="35">
        <f>IF('Vaste invoer leidraad'!H41&lt;&gt;"",'Vaste invoer leidraad'!H41,"")</f>
        <v>4.0399999999999998E-2</v>
      </c>
      <c r="I39" s="33" t="str">
        <f>IF('Vaste invoer leidraad'!I41&lt;&gt;"",'Vaste invoer leidraad'!I41,"")</f>
        <v/>
      </c>
      <c r="J39" s="30"/>
      <c r="K39" s="30"/>
      <c r="L39" s="30"/>
      <c r="M39" s="30"/>
      <c r="N39" s="30"/>
      <c r="O39" s="30"/>
      <c r="P39" s="30"/>
      <c r="Q39" s="30"/>
      <c r="R39" s="30"/>
      <c r="S39" s="30"/>
      <c r="T39" s="30"/>
      <c r="U39" s="30"/>
      <c r="V39" s="30"/>
      <c r="W39" s="30"/>
      <c r="X39" s="30"/>
      <c r="Y39" s="30"/>
      <c r="Z39" s="30"/>
    </row>
    <row r="40" spans="1:26" x14ac:dyDescent="0.2">
      <c r="A40" s="32" t="str">
        <f>IF('Vaste invoer leidraad'!A42&lt;&gt;"",'Vaste invoer leidraad'!A42,"")</f>
        <v/>
      </c>
      <c r="B40" s="41">
        <f>IF('Vaste invoer leidraad'!B42&lt;&gt;"",'Vaste invoer leidraad'!B42,"")</f>
        <v>1550000</v>
      </c>
      <c r="C40" s="42">
        <f>IF('Vaste invoer leidraad'!C42&lt;&gt;"",'Vaste invoer leidraad'!C42,"")</f>
        <v>1600000</v>
      </c>
      <c r="D40" s="35">
        <f>IF('Vaste invoer leidraad'!D42&lt;&gt;"",'Vaste invoer leidraad'!D42,"")</f>
        <v>1.7500000000000002E-2</v>
      </c>
      <c r="E40" s="30" t="str">
        <f>IF('Vaste invoer leidraad'!E42&lt;&gt;"",'Vaste invoer leidraad'!E42,"")</f>
        <v/>
      </c>
      <c r="F40" s="41">
        <f>IF('Vaste invoer leidraad'!F42&lt;&gt;"",'Vaste invoer leidraad'!F42,"")</f>
        <v>1550000</v>
      </c>
      <c r="G40" s="42">
        <f>IF('Vaste invoer leidraad'!G42&lt;&gt;"",'Vaste invoer leidraad'!G42,"")</f>
        <v>1600000</v>
      </c>
      <c r="H40" s="35">
        <f>IF('Vaste invoer leidraad'!H42&lt;&gt;"",'Vaste invoer leidraad'!H42,"")</f>
        <v>4.0099999999999997E-2</v>
      </c>
      <c r="I40" s="33" t="str">
        <f>IF('Vaste invoer leidraad'!I42&lt;&gt;"",'Vaste invoer leidraad'!I42,"")</f>
        <v/>
      </c>
      <c r="J40" s="30"/>
      <c r="K40" s="30"/>
      <c r="L40" s="30"/>
      <c r="M40" s="30"/>
      <c r="N40" s="30"/>
      <c r="O40" s="30"/>
      <c r="P40" s="30"/>
      <c r="Q40" s="30"/>
      <c r="R40" s="30"/>
      <c r="S40" s="30"/>
      <c r="T40" s="30"/>
      <c r="U40" s="30"/>
      <c r="V40" s="30"/>
      <c r="W40" s="30"/>
      <c r="X40" s="30"/>
      <c r="Y40" s="30"/>
      <c r="Z40" s="30"/>
    </row>
    <row r="41" spans="1:26" x14ac:dyDescent="0.2">
      <c r="A41" s="32" t="str">
        <f>IF('Vaste invoer leidraad'!A43&lt;&gt;"",'Vaste invoer leidraad'!A43,"")</f>
        <v/>
      </c>
      <c r="B41" s="41">
        <f>IF('Vaste invoer leidraad'!B43&lt;&gt;"",'Vaste invoer leidraad'!B43,"")</f>
        <v>1600000</v>
      </c>
      <c r="C41" s="42">
        <f>IF('Vaste invoer leidraad'!C43&lt;&gt;"",'Vaste invoer leidraad'!C43,"")</f>
        <v>1650000</v>
      </c>
      <c r="D41" s="35">
        <f>IF('Vaste invoer leidraad'!D43&lt;&gt;"",'Vaste invoer leidraad'!D43,"")</f>
        <v>1.7399999999999999E-2</v>
      </c>
      <c r="E41" s="30" t="str">
        <f>IF('Vaste invoer leidraad'!E43&lt;&gt;"",'Vaste invoer leidraad'!E43,"")</f>
        <v/>
      </c>
      <c r="F41" s="41">
        <f>IF('Vaste invoer leidraad'!F43&lt;&gt;"",'Vaste invoer leidraad'!F43,"")</f>
        <v>1600000</v>
      </c>
      <c r="G41" s="42">
        <f>IF('Vaste invoer leidraad'!G43&lt;&gt;"",'Vaste invoer leidraad'!G43,"")</f>
        <v>1650000</v>
      </c>
      <c r="H41" s="35">
        <f>IF('Vaste invoer leidraad'!H43&lt;&gt;"",'Vaste invoer leidraad'!H43,"")</f>
        <v>3.9899999999999998E-2</v>
      </c>
      <c r="I41" s="33" t="str">
        <f>IF('Vaste invoer leidraad'!I43&lt;&gt;"",'Vaste invoer leidraad'!I43,"")</f>
        <v/>
      </c>
      <c r="J41" s="30"/>
      <c r="K41" s="30"/>
      <c r="L41" s="30"/>
      <c r="M41" s="30"/>
      <c r="N41" s="30"/>
      <c r="O41" s="30"/>
      <c r="P41" s="30"/>
      <c r="Q41" s="30"/>
      <c r="R41" s="30"/>
      <c r="S41" s="30"/>
      <c r="T41" s="30"/>
      <c r="U41" s="30"/>
      <c r="V41" s="30"/>
      <c r="W41" s="30"/>
      <c r="X41" s="30"/>
      <c r="Y41" s="30"/>
      <c r="Z41" s="30"/>
    </row>
    <row r="42" spans="1:26" x14ac:dyDescent="0.2">
      <c r="A42" s="32" t="str">
        <f>IF('Vaste invoer leidraad'!A44&lt;&gt;"",'Vaste invoer leidraad'!A44,"")</f>
        <v/>
      </c>
      <c r="B42" s="41">
        <f>IF('Vaste invoer leidraad'!B44&lt;&gt;"",'Vaste invoer leidraad'!B44,"")</f>
        <v>1650000</v>
      </c>
      <c r="C42" s="42">
        <f>IF('Vaste invoer leidraad'!C44&lt;&gt;"",'Vaste invoer leidraad'!C44,"")</f>
        <v>1700000</v>
      </c>
      <c r="D42" s="35">
        <f>IF('Vaste invoer leidraad'!D44&lt;&gt;"",'Vaste invoer leidraad'!D44,"")</f>
        <v>1.7299999999999999E-2</v>
      </c>
      <c r="E42" s="30" t="str">
        <f>IF('Vaste invoer leidraad'!E44&lt;&gt;"",'Vaste invoer leidraad'!E44,"")</f>
        <v/>
      </c>
      <c r="F42" s="41">
        <f>IF('Vaste invoer leidraad'!F44&lt;&gt;"",'Vaste invoer leidraad'!F44,"")</f>
        <v>1650000</v>
      </c>
      <c r="G42" s="42">
        <f>IF('Vaste invoer leidraad'!G44&lt;&gt;"",'Vaste invoer leidraad'!G44,"")</f>
        <v>1700000</v>
      </c>
      <c r="H42" s="35">
        <f>IF('Vaste invoer leidraad'!H44&lt;&gt;"",'Vaste invoer leidraad'!H44,"")</f>
        <v>3.9600000000000003E-2</v>
      </c>
      <c r="I42" s="33" t="str">
        <f>IF('Vaste invoer leidraad'!I44&lt;&gt;"",'Vaste invoer leidraad'!I44,"")</f>
        <v/>
      </c>
      <c r="J42" s="30"/>
      <c r="K42" s="30"/>
      <c r="L42" s="30"/>
      <c r="M42" s="30"/>
      <c r="N42" s="30"/>
      <c r="O42" s="30"/>
      <c r="P42" s="30"/>
      <c r="Q42" s="30"/>
      <c r="R42" s="30"/>
      <c r="S42" s="30"/>
      <c r="T42" s="30"/>
      <c r="U42" s="30"/>
      <c r="V42" s="30"/>
      <c r="W42" s="30"/>
      <c r="X42" s="30"/>
      <c r="Y42" s="30"/>
      <c r="Z42" s="30"/>
    </row>
    <row r="43" spans="1:26" x14ac:dyDescent="0.2">
      <c r="A43" s="32" t="str">
        <f>IF('Vaste invoer leidraad'!A45&lt;&gt;"",'Vaste invoer leidraad'!A45,"")</f>
        <v/>
      </c>
      <c r="B43" s="41">
        <f>IF('Vaste invoer leidraad'!B45&lt;&gt;"",'Vaste invoer leidraad'!B45,"")</f>
        <v>1700000</v>
      </c>
      <c r="C43" s="42">
        <f>IF('Vaste invoer leidraad'!C45&lt;&gt;"",'Vaste invoer leidraad'!C45,"")</f>
        <v>1750000</v>
      </c>
      <c r="D43" s="35">
        <f>IF('Vaste invoer leidraad'!D45&lt;&gt;"",'Vaste invoer leidraad'!D45,"")</f>
        <v>1.72E-2</v>
      </c>
      <c r="E43" s="30" t="str">
        <f>IF('Vaste invoer leidraad'!E45&lt;&gt;"",'Vaste invoer leidraad'!E45,"")</f>
        <v/>
      </c>
      <c r="F43" s="41">
        <f>IF('Vaste invoer leidraad'!F45&lt;&gt;"",'Vaste invoer leidraad'!F45,"")</f>
        <v>1700000</v>
      </c>
      <c r="G43" s="42">
        <f>IF('Vaste invoer leidraad'!G45&lt;&gt;"",'Vaste invoer leidraad'!G45,"")</f>
        <v>1750000</v>
      </c>
      <c r="H43" s="35">
        <f>IF('Vaste invoer leidraad'!H45&lt;&gt;"",'Vaste invoer leidraad'!H45,"")</f>
        <v>3.9399999999999998E-2</v>
      </c>
      <c r="I43" s="33" t="str">
        <f>IF('Vaste invoer leidraad'!I45&lt;&gt;"",'Vaste invoer leidraad'!I45,"")</f>
        <v/>
      </c>
      <c r="J43" s="30"/>
      <c r="K43" s="30"/>
      <c r="L43" s="30"/>
      <c r="M43" s="30"/>
      <c r="N43" s="30"/>
      <c r="O43" s="30"/>
      <c r="P43" s="30"/>
      <c r="Q43" s="30"/>
      <c r="R43" s="30"/>
      <c r="S43" s="30"/>
      <c r="T43" s="30"/>
      <c r="U43" s="30"/>
      <c r="V43" s="30"/>
      <c r="W43" s="30"/>
      <c r="X43" s="30"/>
      <c r="Y43" s="30"/>
      <c r="Z43" s="30"/>
    </row>
    <row r="44" spans="1:26" x14ac:dyDescent="0.2">
      <c r="A44" s="32" t="str">
        <f>IF('Vaste invoer leidraad'!A46&lt;&gt;"",'Vaste invoer leidraad'!A46,"")</f>
        <v/>
      </c>
      <c r="B44" s="41">
        <f>IF('Vaste invoer leidraad'!B46&lt;&gt;"",'Vaste invoer leidraad'!B46,"")</f>
        <v>1750000</v>
      </c>
      <c r="C44" s="42">
        <f>IF('Vaste invoer leidraad'!C46&lt;&gt;"",'Vaste invoer leidraad'!C46,"")</f>
        <v>1800000</v>
      </c>
      <c r="D44" s="35">
        <f>IF('Vaste invoer leidraad'!D46&lt;&gt;"",'Vaste invoer leidraad'!D46,"")</f>
        <v>1.7100000000000001E-2</v>
      </c>
      <c r="E44" s="30" t="str">
        <f>IF('Vaste invoer leidraad'!E46&lt;&gt;"",'Vaste invoer leidraad'!E46,"")</f>
        <v/>
      </c>
      <c r="F44" s="41">
        <f>IF('Vaste invoer leidraad'!F46&lt;&gt;"",'Vaste invoer leidraad'!F46,"")</f>
        <v>1750000</v>
      </c>
      <c r="G44" s="42">
        <f>IF('Vaste invoer leidraad'!G46&lt;&gt;"",'Vaste invoer leidraad'!G46,"")</f>
        <v>1800000</v>
      </c>
      <c r="H44" s="35">
        <f>IF('Vaste invoer leidraad'!H46&lt;&gt;"",'Vaste invoer leidraad'!H46,"")</f>
        <v>3.9100000000000003E-2</v>
      </c>
      <c r="I44" s="33" t="str">
        <f>IF('Vaste invoer leidraad'!I46&lt;&gt;"",'Vaste invoer leidraad'!I46,"")</f>
        <v/>
      </c>
      <c r="J44" s="30"/>
      <c r="K44" s="30"/>
      <c r="L44" s="30"/>
      <c r="M44" s="30"/>
      <c r="N44" s="30"/>
      <c r="O44" s="30"/>
      <c r="P44" s="30"/>
      <c r="Q44" s="30"/>
      <c r="R44" s="30"/>
      <c r="S44" s="30"/>
      <c r="T44" s="30"/>
      <c r="U44" s="30"/>
      <c r="V44" s="30"/>
      <c r="W44" s="30"/>
      <c r="X44" s="30"/>
      <c r="Y44" s="30"/>
      <c r="Z44" s="30"/>
    </row>
    <row r="45" spans="1:26" x14ac:dyDescent="0.2">
      <c r="A45" s="32" t="str">
        <f>IF('Vaste invoer leidraad'!A47&lt;&gt;"",'Vaste invoer leidraad'!A47,"")</f>
        <v/>
      </c>
      <c r="B45" s="41">
        <f>IF('Vaste invoer leidraad'!B47&lt;&gt;"",'Vaste invoer leidraad'!B47,"")</f>
        <v>1800000</v>
      </c>
      <c r="C45" s="42">
        <f>IF('Vaste invoer leidraad'!C47&lt;&gt;"",'Vaste invoer leidraad'!C47,"")</f>
        <v>1850000</v>
      </c>
      <c r="D45" s="35">
        <f>IF('Vaste invoer leidraad'!D47&lt;&gt;"",'Vaste invoer leidraad'!D47,"")</f>
        <v>1.7000000000000001E-2</v>
      </c>
      <c r="E45" s="30" t="str">
        <f>IF('Vaste invoer leidraad'!E47&lt;&gt;"",'Vaste invoer leidraad'!E47,"")</f>
        <v/>
      </c>
      <c r="F45" s="41">
        <f>IF('Vaste invoer leidraad'!F47&lt;&gt;"",'Vaste invoer leidraad'!F47,"")</f>
        <v>1800000</v>
      </c>
      <c r="G45" s="42">
        <f>IF('Vaste invoer leidraad'!G47&lt;&gt;"",'Vaste invoer leidraad'!G47,"")</f>
        <v>1850000</v>
      </c>
      <c r="H45" s="35">
        <f>IF('Vaste invoer leidraad'!H47&lt;&gt;"",'Vaste invoer leidraad'!H47,"")</f>
        <v>3.8899999999999997E-2</v>
      </c>
      <c r="I45" s="33" t="str">
        <f>IF('Vaste invoer leidraad'!I47&lt;&gt;"",'Vaste invoer leidraad'!I47,"")</f>
        <v/>
      </c>
      <c r="J45" s="30"/>
      <c r="K45" s="30"/>
      <c r="L45" s="30"/>
      <c r="M45" s="30"/>
      <c r="N45" s="30"/>
      <c r="O45" s="30"/>
      <c r="P45" s="30"/>
      <c r="Q45" s="30"/>
      <c r="R45" s="30"/>
      <c r="S45" s="30"/>
      <c r="T45" s="30"/>
      <c r="U45" s="30"/>
      <c r="V45" s="30"/>
      <c r="W45" s="30"/>
      <c r="X45" s="30"/>
      <c r="Y45" s="30"/>
      <c r="Z45" s="30"/>
    </row>
    <row r="46" spans="1:26" x14ac:dyDescent="0.2">
      <c r="A46" s="32" t="str">
        <f>IF('Vaste invoer leidraad'!A48&lt;&gt;"",'Vaste invoer leidraad'!A48,"")</f>
        <v/>
      </c>
      <c r="B46" s="41">
        <f>IF('Vaste invoer leidraad'!B48&lt;&gt;"",'Vaste invoer leidraad'!B48,"")</f>
        <v>1850000</v>
      </c>
      <c r="C46" s="42">
        <f>IF('Vaste invoer leidraad'!C48&lt;&gt;"",'Vaste invoer leidraad'!C48,"")</f>
        <v>1900000</v>
      </c>
      <c r="D46" s="35">
        <f>IF('Vaste invoer leidraad'!D48&lt;&gt;"",'Vaste invoer leidraad'!D48,"")</f>
        <v>1.6899999999999998E-2</v>
      </c>
      <c r="E46" s="30" t="str">
        <f>IF('Vaste invoer leidraad'!E48&lt;&gt;"",'Vaste invoer leidraad'!E48,"")</f>
        <v/>
      </c>
      <c r="F46" s="41">
        <f>IF('Vaste invoer leidraad'!F48&lt;&gt;"",'Vaste invoer leidraad'!F48,"")</f>
        <v>1850000</v>
      </c>
      <c r="G46" s="42">
        <f>IF('Vaste invoer leidraad'!G48&lt;&gt;"",'Vaste invoer leidraad'!G48,"")</f>
        <v>1900000</v>
      </c>
      <c r="H46" s="35">
        <f>IF('Vaste invoer leidraad'!H48&lt;&gt;"",'Vaste invoer leidraad'!H48,"")</f>
        <v>3.8699999999999998E-2</v>
      </c>
      <c r="I46" s="33" t="str">
        <f>IF('Vaste invoer leidraad'!I48&lt;&gt;"",'Vaste invoer leidraad'!I48,"")</f>
        <v/>
      </c>
      <c r="J46" s="30"/>
      <c r="K46" s="30"/>
      <c r="L46" s="30"/>
      <c r="M46" s="30"/>
      <c r="N46" s="30"/>
      <c r="O46" s="30"/>
      <c r="P46" s="30"/>
      <c r="Q46" s="30"/>
      <c r="R46" s="30"/>
      <c r="S46" s="30"/>
      <c r="T46" s="30"/>
      <c r="U46" s="30"/>
      <c r="V46" s="30"/>
      <c r="W46" s="30"/>
      <c r="X46" s="30"/>
      <c r="Y46" s="30"/>
      <c r="Z46" s="30"/>
    </row>
    <row r="47" spans="1:26" x14ac:dyDescent="0.2">
      <c r="A47" s="32" t="str">
        <f>IF('Vaste invoer leidraad'!A49&lt;&gt;"",'Vaste invoer leidraad'!A49,"")</f>
        <v/>
      </c>
      <c r="B47" s="41">
        <f>IF('Vaste invoer leidraad'!B49&lt;&gt;"",'Vaste invoer leidraad'!B49,"")</f>
        <v>1900000</v>
      </c>
      <c r="C47" s="42">
        <f>IF('Vaste invoer leidraad'!C49&lt;&gt;"",'Vaste invoer leidraad'!C49,"")</f>
        <v>1950000</v>
      </c>
      <c r="D47" s="35">
        <f>IF('Vaste invoer leidraad'!D49&lt;&gt;"",'Vaste invoer leidraad'!D49,"")</f>
        <v>1.6799999999999999E-2</v>
      </c>
      <c r="E47" s="30" t="str">
        <f>IF('Vaste invoer leidraad'!E49&lt;&gt;"",'Vaste invoer leidraad'!E49,"")</f>
        <v/>
      </c>
      <c r="F47" s="41">
        <f>IF('Vaste invoer leidraad'!F49&lt;&gt;"",'Vaste invoer leidraad'!F49,"")</f>
        <v>1900000</v>
      </c>
      <c r="G47" s="42">
        <f>IF('Vaste invoer leidraad'!G49&lt;&gt;"",'Vaste invoer leidraad'!G49,"")</f>
        <v>1950000</v>
      </c>
      <c r="H47" s="35">
        <f>IF('Vaste invoer leidraad'!H49&lt;&gt;"",'Vaste invoer leidraad'!H49,"")</f>
        <v>3.85E-2</v>
      </c>
      <c r="I47" s="33" t="str">
        <f>IF('Vaste invoer leidraad'!I49&lt;&gt;"",'Vaste invoer leidraad'!I49,"")</f>
        <v/>
      </c>
      <c r="J47" s="30"/>
      <c r="K47" s="30"/>
      <c r="L47" s="30"/>
      <c r="M47" s="30"/>
      <c r="N47" s="30"/>
      <c r="O47" s="30"/>
      <c r="P47" s="30"/>
      <c r="Q47" s="30"/>
      <c r="R47" s="30"/>
      <c r="S47" s="30"/>
      <c r="T47" s="30"/>
      <c r="U47" s="30"/>
      <c r="V47" s="30"/>
      <c r="W47" s="30"/>
      <c r="X47" s="30"/>
      <c r="Y47" s="30"/>
      <c r="Z47" s="30"/>
    </row>
    <row r="48" spans="1:26" x14ac:dyDescent="0.2">
      <c r="A48" s="32" t="str">
        <f>IF('Vaste invoer leidraad'!A50&lt;&gt;"",'Vaste invoer leidraad'!A50,"")</f>
        <v/>
      </c>
      <c r="B48" s="41">
        <f>IF('Vaste invoer leidraad'!B50&lt;&gt;"",'Vaste invoer leidraad'!B50,"")</f>
        <v>1950000</v>
      </c>
      <c r="C48" s="42">
        <f>IF('Vaste invoer leidraad'!C50&lt;&gt;"",'Vaste invoer leidraad'!C50,"")</f>
        <v>2000000</v>
      </c>
      <c r="D48" s="35">
        <f>IF('Vaste invoer leidraad'!D50&lt;&gt;"",'Vaste invoer leidraad'!D50,"")</f>
        <v>1.67E-2</v>
      </c>
      <c r="E48" s="30" t="str">
        <f>IF('Vaste invoer leidraad'!E50&lt;&gt;"",'Vaste invoer leidraad'!E50,"")</f>
        <v/>
      </c>
      <c r="F48" s="41">
        <f>IF('Vaste invoer leidraad'!F50&lt;&gt;"",'Vaste invoer leidraad'!F50,"")</f>
        <v>1950000</v>
      </c>
      <c r="G48" s="42">
        <f>IF('Vaste invoer leidraad'!G50&lt;&gt;"",'Vaste invoer leidraad'!G50,"")</f>
        <v>2000000</v>
      </c>
      <c r="H48" s="35">
        <f>IF('Vaste invoer leidraad'!H50&lt;&gt;"",'Vaste invoer leidraad'!H50,"")</f>
        <v>3.8300000000000001E-2</v>
      </c>
      <c r="I48" s="33" t="str">
        <f>IF('Vaste invoer leidraad'!I50&lt;&gt;"",'Vaste invoer leidraad'!I50,"")</f>
        <v/>
      </c>
      <c r="J48" s="30"/>
      <c r="K48" s="30"/>
      <c r="L48" s="30"/>
      <c r="M48" s="30"/>
      <c r="N48" s="30"/>
      <c r="O48" s="30"/>
      <c r="P48" s="30"/>
      <c r="Q48" s="30"/>
      <c r="R48" s="30"/>
      <c r="S48" s="30"/>
      <c r="T48" s="30"/>
      <c r="U48" s="30"/>
      <c r="V48" s="30"/>
      <c r="W48" s="30"/>
      <c r="X48" s="30"/>
      <c r="Y48" s="30"/>
      <c r="Z48" s="30"/>
    </row>
    <row r="49" spans="1:26" x14ac:dyDescent="0.2">
      <c r="A49" s="32" t="str">
        <f>IF('Vaste invoer leidraad'!A51&lt;&gt;"",'Vaste invoer leidraad'!A51,"")</f>
        <v/>
      </c>
      <c r="B49" s="43">
        <f>IF('Vaste invoer leidraad'!B51&lt;&gt;"",'Vaste invoer leidraad'!B51,"")</f>
        <v>2000000</v>
      </c>
      <c r="C49" s="44">
        <f>IF('Vaste invoer leidraad'!C51&lt;&gt;"",'Vaste invoer leidraad'!C51,"")</f>
        <v>100000000</v>
      </c>
      <c r="D49" s="36">
        <f>IF('Vaste invoer leidraad'!D51&lt;&gt;"",'Vaste invoer leidraad'!D51,"")</f>
        <v>1.66E-2</v>
      </c>
      <c r="E49" s="30" t="str">
        <f>IF('Vaste invoer leidraad'!E51&lt;&gt;"",'Vaste invoer leidraad'!E51,"")</f>
        <v/>
      </c>
      <c r="F49" s="43">
        <f>IF('Vaste invoer leidraad'!F51&lt;&gt;"",'Vaste invoer leidraad'!F51,"")</f>
        <v>2000000</v>
      </c>
      <c r="G49" s="44">
        <f>IF('Vaste invoer leidraad'!G51&lt;&gt;"",'Vaste invoer leidraad'!G51,"")</f>
        <v>100000000</v>
      </c>
      <c r="H49" s="36">
        <f>IF('Vaste invoer leidraad'!H51&lt;&gt;"",'Vaste invoer leidraad'!H51,"")</f>
        <v>3.8100000000000002E-2</v>
      </c>
      <c r="I49" s="33" t="str">
        <f>IF('Vaste invoer leidraad'!I51&lt;&gt;"",'Vaste invoer leidraad'!I51,"")</f>
        <v/>
      </c>
      <c r="J49" s="30"/>
      <c r="K49" s="30"/>
      <c r="L49" s="30"/>
      <c r="M49" s="30"/>
      <c r="N49" s="30"/>
      <c r="O49" s="30"/>
      <c r="P49" s="30"/>
      <c r="Q49" s="30"/>
      <c r="R49" s="30"/>
      <c r="S49" s="30"/>
      <c r="T49" s="30"/>
      <c r="U49" s="30"/>
      <c r="V49" s="30"/>
      <c r="W49" s="30"/>
      <c r="X49" s="30"/>
      <c r="Y49" s="30"/>
      <c r="Z49" s="30"/>
    </row>
    <row r="50" spans="1:26" x14ac:dyDescent="0.2">
      <c r="A50" s="32" t="str">
        <f>IF('Vaste invoer leidraad'!A52&lt;&gt;"",'Vaste invoer leidraad'!A52,"")</f>
        <v/>
      </c>
      <c r="B50" s="30" t="str">
        <f>IF('Vaste invoer leidraad'!B52&lt;&gt;"",'Vaste invoer leidraad'!B52,"")</f>
        <v/>
      </c>
      <c r="C50" s="30" t="str">
        <f>IF('Vaste invoer leidraad'!C52&lt;&gt;"",'Vaste invoer leidraad'!C52,"")</f>
        <v/>
      </c>
      <c r="D50" s="30" t="str">
        <f>IF('Vaste invoer leidraad'!D52&lt;&gt;"",'Vaste invoer leidraad'!D52,"")</f>
        <v/>
      </c>
      <c r="E50" s="30" t="str">
        <f>IF('Vaste invoer leidraad'!E52&lt;&gt;"",'Vaste invoer leidraad'!E52,"")</f>
        <v/>
      </c>
      <c r="F50" s="30" t="str">
        <f>IF('Vaste invoer leidraad'!F52&lt;&gt;"",'Vaste invoer leidraad'!F52,"")</f>
        <v/>
      </c>
      <c r="G50" s="30" t="str">
        <f>IF('Vaste invoer leidraad'!G52&lt;&gt;"",'Vaste invoer leidraad'!G52,"")</f>
        <v/>
      </c>
      <c r="H50" s="30" t="str">
        <f>IF('Vaste invoer leidraad'!H52&lt;&gt;"",'Vaste invoer leidraad'!H52,"")</f>
        <v/>
      </c>
      <c r="I50" s="33" t="str">
        <f>IF('Vaste invoer leidraad'!I52&lt;&gt;"",'Vaste invoer leidraad'!I52,"")</f>
        <v/>
      </c>
      <c r="J50" s="30"/>
      <c r="K50" s="30"/>
      <c r="L50" s="30"/>
      <c r="M50" s="30"/>
      <c r="N50" s="30"/>
      <c r="O50" s="30"/>
      <c r="P50" s="30"/>
      <c r="Q50" s="30"/>
      <c r="R50" s="30"/>
      <c r="S50" s="30"/>
      <c r="T50" s="30"/>
      <c r="U50" s="30"/>
      <c r="V50" s="30"/>
      <c r="W50" s="30"/>
      <c r="X50" s="30"/>
      <c r="Y50" s="30"/>
      <c r="Z50" s="30"/>
    </row>
    <row r="51" spans="1:26" x14ac:dyDescent="0.2">
      <c r="A51" s="32" t="str">
        <f>IF('Vaste invoer leidraad'!A53&lt;&gt;"",'Vaste invoer leidraad'!A53,"")</f>
        <v/>
      </c>
      <c r="B51" s="37" t="str">
        <f>IF('Vaste invoer leidraad'!B53&lt;&gt;"",'Vaste invoer leidraad'!B53,"")</f>
        <v>bron:</v>
      </c>
      <c r="C51" s="269" t="str">
        <f>HYPERLINK(IF('Vaste invoer leidraad'!C53&lt;&gt;"",'Vaste invoer leidraad'!C53,""))</f>
        <v>https://wetten.overheid.nl/BWBR0032075/#Bijlage</v>
      </c>
      <c r="D51" s="269"/>
      <c r="E51" s="269"/>
      <c r="F51" s="269"/>
      <c r="G51" s="269"/>
      <c r="H51" s="269"/>
      <c r="I51" s="33" t="str">
        <f>IF('Vaste invoer leidraad'!I53&lt;&gt;"",'Vaste invoer leidraad'!I53,"")</f>
        <v/>
      </c>
      <c r="J51" s="30"/>
      <c r="K51" s="30"/>
      <c r="L51" s="30"/>
      <c r="M51" s="30"/>
      <c r="N51" s="30"/>
      <c r="O51" s="30"/>
      <c r="P51" s="30"/>
      <c r="Q51" s="30"/>
      <c r="R51" s="30"/>
      <c r="S51" s="30"/>
      <c r="T51" s="30"/>
      <c r="U51" s="30"/>
      <c r="V51" s="30"/>
      <c r="W51" s="30"/>
      <c r="X51" s="30"/>
      <c r="Y51" s="30"/>
      <c r="Z51" s="30"/>
    </row>
    <row r="52" spans="1:26" x14ac:dyDescent="0.2">
      <c r="A52" s="38" t="str">
        <f>IF('Vaste invoer leidraad'!A54&lt;&gt;"",'Vaste invoer leidraad'!A54,"")</f>
        <v/>
      </c>
      <c r="B52" s="39" t="str">
        <f>IF('Vaste invoer leidraad'!B54&lt;&gt;"",'Vaste invoer leidraad'!B54,"")</f>
        <v/>
      </c>
      <c r="C52" s="39" t="str">
        <f>IF('Vaste invoer leidraad'!C54&lt;&gt;"",'Vaste invoer leidraad'!C54,"")</f>
        <v/>
      </c>
      <c r="D52" s="39" t="str">
        <f>IF('Vaste invoer leidraad'!D54&lt;&gt;"",'Vaste invoer leidraad'!D54,"")</f>
        <v/>
      </c>
      <c r="E52" s="39" t="str">
        <f>IF('Vaste invoer leidraad'!E54&lt;&gt;"",'Vaste invoer leidraad'!E54,"")</f>
        <v/>
      </c>
      <c r="F52" s="39" t="str">
        <f>IF('Vaste invoer leidraad'!F54&lt;&gt;"",'Vaste invoer leidraad'!F54,"")</f>
        <v/>
      </c>
      <c r="G52" s="39" t="str">
        <f>IF('Vaste invoer leidraad'!G54&lt;&gt;"",'Vaste invoer leidraad'!G54,"")</f>
        <v/>
      </c>
      <c r="H52" s="39" t="str">
        <f>IF('Vaste invoer leidraad'!H54&lt;&gt;"",'Vaste invoer leidraad'!H54,"")</f>
        <v/>
      </c>
      <c r="I52" s="40" t="str">
        <f>IF('Vaste invoer leidraad'!I54&lt;&gt;"",'Vaste invoer leidraad'!I54,"")</f>
        <v/>
      </c>
      <c r="J52" s="30"/>
      <c r="K52" s="30"/>
      <c r="L52" s="30"/>
      <c r="M52" s="30"/>
      <c r="N52" s="30"/>
      <c r="O52" s="30"/>
      <c r="P52" s="30"/>
      <c r="Q52" s="30"/>
      <c r="R52" s="30"/>
      <c r="S52" s="30"/>
      <c r="T52" s="30"/>
      <c r="U52" s="30"/>
      <c r="V52" s="30"/>
      <c r="W52" s="30"/>
      <c r="X52" s="30"/>
      <c r="Y52" s="30"/>
      <c r="Z52" s="30"/>
    </row>
    <row r="53" spans="1:26" x14ac:dyDescent="0.2">
      <c r="A53" s="30"/>
      <c r="B53" s="30"/>
      <c r="C53" s="30"/>
      <c r="D53" s="30"/>
      <c r="E53" s="30"/>
      <c r="F53" s="30"/>
      <c r="G53" s="30"/>
      <c r="H53" s="30"/>
      <c r="I53" s="30"/>
      <c r="J53" s="30"/>
      <c r="K53" s="30"/>
      <c r="L53" s="30"/>
      <c r="M53" s="30"/>
      <c r="N53" s="30"/>
      <c r="O53" s="30"/>
      <c r="P53" s="30"/>
      <c r="Q53" s="30"/>
      <c r="R53" s="30"/>
      <c r="S53" s="30"/>
      <c r="T53" s="30"/>
      <c r="U53" s="30"/>
      <c r="V53" s="30"/>
      <c r="W53" s="30"/>
      <c r="X53" s="30"/>
      <c r="Y53" s="30"/>
      <c r="Z53" s="30"/>
    </row>
    <row r="54" spans="1:26" x14ac:dyDescent="0.2">
      <c r="A54" s="30"/>
      <c r="B54" s="30"/>
      <c r="C54" s="30"/>
      <c r="D54" s="30"/>
      <c r="E54" s="30"/>
      <c r="F54" s="30"/>
      <c r="G54" s="30"/>
      <c r="H54" s="30"/>
      <c r="I54" s="30"/>
      <c r="J54" s="30"/>
      <c r="K54" s="30"/>
      <c r="L54" s="30"/>
      <c r="M54" s="30"/>
      <c r="N54" s="30"/>
      <c r="O54" s="30"/>
      <c r="P54" s="30"/>
      <c r="Q54" s="30"/>
      <c r="R54" s="30"/>
      <c r="S54" s="30"/>
      <c r="T54" s="30"/>
      <c r="U54" s="30"/>
      <c r="V54" s="30"/>
      <c r="W54" s="30"/>
      <c r="X54" s="30"/>
      <c r="Y54" s="30"/>
      <c r="Z54" s="30"/>
    </row>
    <row r="55" spans="1:26" x14ac:dyDescent="0.2">
      <c r="A55" s="30"/>
      <c r="B55" s="30"/>
      <c r="C55" s="30"/>
      <c r="D55" s="30"/>
      <c r="E55" s="30"/>
      <c r="F55" s="30"/>
      <c r="G55" s="30"/>
      <c r="H55" s="30"/>
      <c r="I55" s="30"/>
      <c r="J55" s="30"/>
      <c r="K55" s="30"/>
      <c r="L55" s="30"/>
      <c r="M55" s="30"/>
      <c r="N55" s="30"/>
      <c r="O55" s="30"/>
      <c r="P55" s="30"/>
      <c r="Q55" s="30"/>
      <c r="R55" s="30"/>
      <c r="S55" s="30"/>
      <c r="T55" s="30"/>
      <c r="U55" s="30"/>
      <c r="V55" s="30"/>
      <c r="W55" s="30"/>
      <c r="X55" s="30"/>
      <c r="Y55" s="30"/>
      <c r="Z55" s="30"/>
    </row>
    <row r="56" spans="1:26" x14ac:dyDescent="0.2">
      <c r="A56" s="30"/>
      <c r="B56" s="30"/>
      <c r="C56" s="30"/>
      <c r="D56" s="30"/>
      <c r="E56" s="30"/>
      <c r="F56" s="30"/>
      <c r="G56" s="30"/>
      <c r="H56" s="30"/>
      <c r="I56" s="30"/>
      <c r="J56" s="30"/>
      <c r="K56" s="30"/>
      <c r="L56" s="30"/>
      <c r="M56" s="30"/>
      <c r="N56" s="30"/>
      <c r="O56" s="30"/>
      <c r="P56" s="30"/>
      <c r="Q56" s="30"/>
      <c r="R56" s="30"/>
      <c r="S56" s="30"/>
      <c r="T56" s="30"/>
      <c r="U56" s="30"/>
      <c r="V56" s="30"/>
      <c r="W56" s="30"/>
      <c r="X56" s="30"/>
      <c r="Y56" s="30"/>
      <c r="Z56" s="30"/>
    </row>
  </sheetData>
  <sheetProtection algorithmName="SHA-512" hashValue="aimOqc03NOaGq5y5k5pz8ttMaFwkph5oxRKKsc1Ya4GQhzr8EJKW6oQThOiJI0JlEmIVvpa1IoAV/X4QBtj/Ug==" saltValue="IdzNArXXG3pOpoGpU7scxg==" spinCount="100000" sheet="1" objects="1" scenarios="1" formatColumns="0" formatRows="0"/>
  <mergeCells count="8">
    <mergeCell ref="C51:H51"/>
    <mergeCell ref="A1:I1"/>
    <mergeCell ref="B2:D3"/>
    <mergeCell ref="F2:H3"/>
    <mergeCell ref="B5:D6"/>
    <mergeCell ref="F5:H6"/>
    <mergeCell ref="B7:C7"/>
    <mergeCell ref="F7:G7"/>
  </mergeCell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5BA6-3016-4258-AA92-B0F58B663F00}">
  <dimension ref="A1:AX71"/>
  <sheetViews>
    <sheetView workbookViewId="0">
      <selection activeCell="B5" sqref="B5"/>
    </sheetView>
  </sheetViews>
  <sheetFormatPr defaultColWidth="9" defaultRowHeight="12.75" x14ac:dyDescent="0.2"/>
  <cols>
    <col min="1" max="1" width="28.7109375" style="11" bestFit="1" customWidth="1"/>
    <col min="2" max="2" width="10.85546875" style="11" bestFit="1" customWidth="1"/>
    <col min="3" max="3" width="7.28515625" style="11" bestFit="1" customWidth="1"/>
    <col min="4" max="4" width="74.85546875" style="11" bestFit="1" customWidth="1"/>
    <col min="5" max="16384" width="9" style="11"/>
  </cols>
  <sheetData>
    <row r="1" spans="1:50" x14ac:dyDescent="0.2">
      <c r="A1" s="15" t="s">
        <v>69</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row>
    <row r="2" spans="1:50" x14ac:dyDescent="0.2">
      <c r="A2" s="15" t="s">
        <v>56</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row>
    <row r="3" spans="1:50" x14ac:dyDescent="0.2">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row>
    <row r="4" spans="1:50" x14ac:dyDescent="0.2">
      <c r="A4" s="102" t="s">
        <v>57</v>
      </c>
      <c r="B4" s="103">
        <v>2027</v>
      </c>
      <c r="C4" s="104"/>
      <c r="D4" s="105"/>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row>
    <row r="5" spans="1:50" x14ac:dyDescent="0.2">
      <c r="A5" s="96"/>
      <c r="B5" s="106"/>
      <c r="C5" s="107"/>
      <c r="D5" s="108"/>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2">
      <c r="A6" s="96"/>
      <c r="B6" s="109"/>
      <c r="C6" s="107"/>
      <c r="D6" s="108"/>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2">
      <c r="A7" s="97" t="s">
        <v>65</v>
      </c>
      <c r="B7" s="110">
        <v>200</v>
      </c>
      <c r="C7" s="111" t="s">
        <v>64</v>
      </c>
      <c r="D7" s="112" t="s">
        <v>67</v>
      </c>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2">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2">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2">
      <c r="A10" s="71" t="s">
        <v>73</v>
      </c>
      <c r="B10" s="74"/>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2">
      <c r="A11" s="75" t="s">
        <v>77</v>
      </c>
      <c r="B11" s="76" t="s">
        <v>20</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2">
      <c r="A12" s="75" t="s">
        <v>78</v>
      </c>
      <c r="B12" s="76" t="s">
        <v>19</v>
      </c>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2">
      <c r="A13" s="75" t="s">
        <v>79</v>
      </c>
      <c r="B13" s="76" t="s">
        <v>21</v>
      </c>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2">
      <c r="A14" s="75" t="s">
        <v>26</v>
      </c>
      <c r="B14" s="76" t="s">
        <v>26</v>
      </c>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2">
      <c r="A15" s="75" t="s">
        <v>80</v>
      </c>
      <c r="B15" s="76" t="s">
        <v>17</v>
      </c>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2">
      <c r="A16" s="75" t="s">
        <v>81</v>
      </c>
      <c r="B16" s="76" t="s">
        <v>74</v>
      </c>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2">
      <c r="A17" s="75" t="s">
        <v>70</v>
      </c>
      <c r="B17" s="76" t="s">
        <v>70</v>
      </c>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2">
      <c r="A18" s="75" t="s">
        <v>82</v>
      </c>
      <c r="B18" s="76" t="s">
        <v>75</v>
      </c>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2">
      <c r="A19" s="75" t="s">
        <v>83</v>
      </c>
      <c r="B19" s="76" t="s">
        <v>76</v>
      </c>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2">
      <c r="A20" s="75" t="s">
        <v>84</v>
      </c>
      <c r="B20" s="76" t="s">
        <v>72</v>
      </c>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2">
      <c r="A21" s="75" t="s">
        <v>18</v>
      </c>
      <c r="B21" s="76" t="s">
        <v>18</v>
      </c>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2">
      <c r="A22" s="89" t="s">
        <v>85</v>
      </c>
      <c r="B22" s="91" t="s">
        <v>24</v>
      </c>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2">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2">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2">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2">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2">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2">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2">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2">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2">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2">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2">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2">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2">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2">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2">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2">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2">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2">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2">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2">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2">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2">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2">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2">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2">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2">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2">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2">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2">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2">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2">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2">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2">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2">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2">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2">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2">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2">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2">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2">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2">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2">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2">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2">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2">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2">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sheetData>
  <sheetProtection algorithmName="SHA-512" hashValue="6/OfFjkfn567DE73HCOAnnrBFOToyvNaASc7kt4ktNkt9cV9Im91P8CWZOjsLKe2VKKHRAXUyb5XcbX1kFhVfw==" saltValue="OMkEX1HkBwupjl60CNknSw==" spinCount="100000" sheet="1" objects="1" scenarios="1" selectLockedCells="1" selectUnlockedCell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366C2-1FDE-443D-8869-620477094F10}">
  <dimension ref="A1:BK96"/>
  <sheetViews>
    <sheetView workbookViewId="0">
      <selection activeCell="M32" sqref="M32"/>
    </sheetView>
  </sheetViews>
  <sheetFormatPr defaultColWidth="9" defaultRowHeight="12.75" x14ac:dyDescent="0.2"/>
  <cols>
    <col min="1" max="1" width="2.5703125" style="11" customWidth="1"/>
    <col min="2" max="3" width="17.7109375" style="11" customWidth="1"/>
    <col min="4" max="4" width="12.28515625" style="11" bestFit="1" customWidth="1"/>
    <col min="5" max="5" width="2.5703125" style="11" customWidth="1"/>
    <col min="6" max="7" width="17.7109375" style="11" customWidth="1"/>
    <col min="8" max="8" width="12.28515625" style="11" bestFit="1" customWidth="1"/>
    <col min="9" max="9" width="2.5703125" style="11" customWidth="1"/>
    <col min="10" max="11" width="9" style="11"/>
    <col min="12" max="12" width="61.5703125" style="11" customWidth="1"/>
    <col min="13" max="13" width="12.85546875" style="11" bestFit="1" customWidth="1"/>
    <col min="14" max="16384" width="9" style="11"/>
  </cols>
  <sheetData>
    <row r="1" spans="1:63" x14ac:dyDescent="0.2">
      <c r="A1" s="15" t="s">
        <v>68</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row>
    <row r="2" spans="1:63" x14ac:dyDescent="0.2">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row>
    <row r="3" spans="1:63" x14ac:dyDescent="0.2">
      <c r="A3" s="71" t="s">
        <v>58</v>
      </c>
      <c r="B3" s="72"/>
      <c r="C3" s="73"/>
      <c r="D3" s="73"/>
      <c r="E3" s="73"/>
      <c r="F3" s="73"/>
      <c r="G3" s="73"/>
      <c r="H3" s="73"/>
      <c r="I3" s="74"/>
      <c r="J3" s="12"/>
      <c r="K3" s="71" t="s">
        <v>63</v>
      </c>
      <c r="L3" s="73"/>
      <c r="M3" s="73"/>
      <c r="N3" s="74"/>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row>
    <row r="4" spans="1:63" ht="12.4" customHeight="1" x14ac:dyDescent="0.2">
      <c r="A4" s="75"/>
      <c r="B4" s="282" t="s">
        <v>51</v>
      </c>
      <c r="C4" s="283"/>
      <c r="D4" s="284"/>
      <c r="E4" s="12"/>
      <c r="F4" s="282" t="s">
        <v>52</v>
      </c>
      <c r="G4" s="283"/>
      <c r="H4" s="284"/>
      <c r="I4" s="76"/>
      <c r="J4" s="12"/>
      <c r="K4" s="80"/>
      <c r="L4" s="77" t="s">
        <v>154</v>
      </c>
      <c r="M4" s="128"/>
      <c r="N4" s="76"/>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row>
    <row r="5" spans="1:63" ht="12.4" customHeight="1" x14ac:dyDescent="0.2">
      <c r="A5" s="75"/>
      <c r="B5" s="285"/>
      <c r="C5" s="286"/>
      <c r="D5" s="287"/>
      <c r="E5" s="12"/>
      <c r="F5" s="285"/>
      <c r="G5" s="286"/>
      <c r="H5" s="287"/>
      <c r="I5" s="76"/>
      <c r="J5" s="12"/>
      <c r="K5" s="80"/>
      <c r="L5" s="78" t="s">
        <v>155</v>
      </c>
      <c r="M5" s="130">
        <v>0.09</v>
      </c>
      <c r="N5" s="76"/>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row>
    <row r="6" spans="1:63" ht="12.4" customHeight="1" x14ac:dyDescent="0.2">
      <c r="A6" s="75"/>
      <c r="B6" s="79"/>
      <c r="C6" s="12"/>
      <c r="D6" s="76"/>
      <c r="E6" s="12"/>
      <c r="F6" s="75"/>
      <c r="G6" s="12"/>
      <c r="H6" s="76"/>
      <c r="I6" s="76"/>
      <c r="J6" s="12"/>
      <c r="K6" s="80"/>
      <c r="L6" s="129" t="s">
        <v>157</v>
      </c>
      <c r="M6" s="130">
        <v>7.0000000000000007E-2</v>
      </c>
      <c r="N6" s="76"/>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row>
    <row r="7" spans="1:63" ht="12.4" customHeight="1" x14ac:dyDescent="0.2">
      <c r="A7" s="75"/>
      <c r="B7" s="285" t="s">
        <v>50</v>
      </c>
      <c r="C7" s="286"/>
      <c r="D7" s="287"/>
      <c r="E7" s="12"/>
      <c r="F7" s="285" t="s">
        <v>50</v>
      </c>
      <c r="G7" s="286"/>
      <c r="H7" s="287"/>
      <c r="I7" s="76"/>
      <c r="J7" s="15"/>
      <c r="K7" s="80"/>
      <c r="L7" s="129" t="s">
        <v>159</v>
      </c>
      <c r="M7" s="130">
        <v>0.03</v>
      </c>
      <c r="N7" s="76"/>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row>
    <row r="8" spans="1:63" ht="12.4" customHeight="1" x14ac:dyDescent="0.2">
      <c r="A8" s="75"/>
      <c r="B8" s="285"/>
      <c r="C8" s="286"/>
      <c r="D8" s="287"/>
      <c r="E8" s="12"/>
      <c r="F8" s="285"/>
      <c r="G8" s="286"/>
      <c r="H8" s="287"/>
      <c r="I8" s="76"/>
      <c r="J8" s="12"/>
      <c r="K8" s="80"/>
      <c r="L8" s="129" t="s">
        <v>163</v>
      </c>
      <c r="M8" s="130">
        <v>0.2</v>
      </c>
      <c r="N8" s="76"/>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row>
    <row r="9" spans="1:63" x14ac:dyDescent="0.2">
      <c r="A9" s="75"/>
      <c r="B9" s="80" t="s">
        <v>49</v>
      </c>
      <c r="C9" s="12"/>
      <c r="D9" s="81" t="s">
        <v>46</v>
      </c>
      <c r="E9" s="12"/>
      <c r="F9" s="80" t="s">
        <v>49</v>
      </c>
      <c r="G9" s="12"/>
      <c r="H9" s="81" t="s">
        <v>46</v>
      </c>
      <c r="I9" s="76"/>
      <c r="J9" s="12"/>
      <c r="K9" s="80"/>
      <c r="L9" s="129"/>
      <c r="M9" s="129"/>
      <c r="N9" s="76"/>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row>
    <row r="10" spans="1:63" x14ac:dyDescent="0.2">
      <c r="A10" s="80"/>
      <c r="B10" s="80" t="s">
        <v>48</v>
      </c>
      <c r="C10" s="15" t="s">
        <v>47</v>
      </c>
      <c r="D10" s="76"/>
      <c r="E10" s="12"/>
      <c r="F10" s="80" t="s">
        <v>48</v>
      </c>
      <c r="G10" s="15" t="s">
        <v>47</v>
      </c>
      <c r="H10" s="76"/>
      <c r="I10" s="76"/>
      <c r="J10" s="12"/>
      <c r="K10" s="75"/>
      <c r="L10" s="77" t="s">
        <v>59</v>
      </c>
      <c r="M10" s="16"/>
      <c r="N10" s="76"/>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row>
    <row r="11" spans="1:63" x14ac:dyDescent="0.2">
      <c r="A11" s="75"/>
      <c r="B11" s="82">
        <v>0</v>
      </c>
      <c r="C11" s="83">
        <v>50000</v>
      </c>
      <c r="D11" s="84">
        <v>3.4299999999999997E-2</v>
      </c>
      <c r="E11" s="85"/>
      <c r="F11" s="82">
        <v>0</v>
      </c>
      <c r="G11" s="83">
        <v>50000</v>
      </c>
      <c r="H11" s="84">
        <v>7.8600000000000003E-2</v>
      </c>
      <c r="I11" s="76"/>
      <c r="J11" s="12"/>
      <c r="K11" s="75"/>
      <c r="L11" s="78" t="s">
        <v>152</v>
      </c>
      <c r="M11" s="9">
        <v>0.03</v>
      </c>
      <c r="N11" s="76"/>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row>
    <row r="12" spans="1:63" x14ac:dyDescent="0.2">
      <c r="A12" s="75"/>
      <c r="B12" s="82">
        <v>50000</v>
      </c>
      <c r="C12" s="83">
        <v>100000</v>
      </c>
      <c r="D12" s="84">
        <v>3.2199999999999999E-2</v>
      </c>
      <c r="E12" s="85"/>
      <c r="F12" s="82">
        <v>50000</v>
      </c>
      <c r="G12" s="83">
        <v>100000</v>
      </c>
      <c r="H12" s="84">
        <v>7.3599999999999999E-2</v>
      </c>
      <c r="I12" s="76"/>
      <c r="J12" s="12"/>
      <c r="K12" s="75"/>
      <c r="L12" s="77"/>
      <c r="M12" s="16"/>
      <c r="N12" s="76"/>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row>
    <row r="13" spans="1:63" x14ac:dyDescent="0.2">
      <c r="A13" s="75"/>
      <c r="B13" s="82">
        <v>100000</v>
      </c>
      <c r="C13" s="83">
        <v>150000</v>
      </c>
      <c r="D13" s="84">
        <v>3.04E-2</v>
      </c>
      <c r="E13" s="12"/>
      <c r="F13" s="82">
        <v>100000</v>
      </c>
      <c r="G13" s="83">
        <v>150000</v>
      </c>
      <c r="H13" s="84">
        <v>6.9500000000000006E-2</v>
      </c>
      <c r="I13" s="76"/>
      <c r="J13" s="12"/>
      <c r="K13" s="75"/>
      <c r="L13" s="78" t="s">
        <v>1</v>
      </c>
      <c r="M13" s="9">
        <v>0.05</v>
      </c>
      <c r="N13" s="76"/>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row>
    <row r="14" spans="1:63" x14ac:dyDescent="0.2">
      <c r="A14" s="75"/>
      <c r="B14" s="82">
        <v>150000</v>
      </c>
      <c r="C14" s="83">
        <v>200000</v>
      </c>
      <c r="D14" s="84">
        <v>2.8899999999999999E-2</v>
      </c>
      <c r="E14" s="12"/>
      <c r="F14" s="82">
        <v>150000</v>
      </c>
      <c r="G14" s="83">
        <v>200000</v>
      </c>
      <c r="H14" s="84">
        <v>6.6100000000000006E-2</v>
      </c>
      <c r="I14" s="76"/>
      <c r="J14" s="12"/>
      <c r="K14" s="75"/>
      <c r="L14" s="78"/>
      <c r="M14" s="16"/>
      <c r="N14" s="76"/>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row>
    <row r="15" spans="1:63" ht="13.15" customHeight="1" x14ac:dyDescent="0.2">
      <c r="A15" s="75"/>
      <c r="B15" s="82">
        <v>200000</v>
      </c>
      <c r="C15" s="83">
        <v>250000</v>
      </c>
      <c r="D15" s="84">
        <v>2.76E-2</v>
      </c>
      <c r="E15" s="12"/>
      <c r="F15" s="82">
        <v>200000</v>
      </c>
      <c r="G15" s="83">
        <v>250000</v>
      </c>
      <c r="H15" s="84">
        <v>6.3200000000000006E-2</v>
      </c>
      <c r="I15" s="76"/>
      <c r="J15" s="12"/>
      <c r="K15" s="75"/>
      <c r="L15" s="77" t="s">
        <v>3</v>
      </c>
      <c r="M15" s="16"/>
      <c r="N15" s="76"/>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row>
    <row r="16" spans="1:63" ht="13.15" customHeight="1" x14ac:dyDescent="0.2">
      <c r="A16" s="75"/>
      <c r="B16" s="82">
        <v>250000</v>
      </c>
      <c r="C16" s="83">
        <v>300000</v>
      </c>
      <c r="D16" s="84">
        <v>2.6599999999999999E-2</v>
      </c>
      <c r="E16" s="12"/>
      <c r="F16" s="82">
        <v>250000</v>
      </c>
      <c r="G16" s="83">
        <v>300000</v>
      </c>
      <c r="H16" s="84">
        <v>6.08E-2</v>
      </c>
      <c r="I16" s="76"/>
      <c r="J16" s="12"/>
      <c r="K16" s="75"/>
      <c r="L16" s="78" t="s">
        <v>54</v>
      </c>
      <c r="M16" s="9" t="s">
        <v>66</v>
      </c>
      <c r="N16" s="76"/>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row>
    <row r="17" spans="1:63" ht="12.75" customHeight="1" x14ac:dyDescent="0.2">
      <c r="A17" s="75"/>
      <c r="B17" s="82">
        <v>300000</v>
      </c>
      <c r="C17" s="83">
        <v>350000</v>
      </c>
      <c r="D17" s="84">
        <v>2.5600000000000001E-2</v>
      </c>
      <c r="E17" s="12"/>
      <c r="F17" s="82">
        <v>300000</v>
      </c>
      <c r="G17" s="83">
        <v>350000</v>
      </c>
      <c r="H17" s="84">
        <v>5.8599999999999999E-2</v>
      </c>
      <c r="I17" s="76"/>
      <c r="J17" s="12"/>
      <c r="K17" s="75"/>
      <c r="L17" s="78" t="s">
        <v>4</v>
      </c>
      <c r="M17" s="9" t="s">
        <v>66</v>
      </c>
      <c r="N17" s="76"/>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row>
    <row r="18" spans="1:63" ht="13.15" customHeight="1" x14ac:dyDescent="0.2">
      <c r="A18" s="75"/>
      <c r="B18" s="82">
        <v>350000</v>
      </c>
      <c r="C18" s="83">
        <v>400000</v>
      </c>
      <c r="D18" s="84">
        <v>2.4799999999999999E-2</v>
      </c>
      <c r="E18" s="12"/>
      <c r="F18" s="82">
        <v>350000</v>
      </c>
      <c r="G18" s="83">
        <v>400000</v>
      </c>
      <c r="H18" s="84">
        <v>5.6800000000000003E-2</v>
      </c>
      <c r="I18" s="76"/>
      <c r="J18" s="12"/>
      <c r="K18" s="75"/>
      <c r="L18" s="78"/>
      <c r="M18" s="9"/>
      <c r="N18" s="76"/>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row>
    <row r="19" spans="1:63" x14ac:dyDescent="0.2">
      <c r="A19" s="75"/>
      <c r="B19" s="82">
        <v>400000</v>
      </c>
      <c r="C19" s="83">
        <v>450000</v>
      </c>
      <c r="D19" s="84">
        <v>2.41E-2</v>
      </c>
      <c r="E19" s="12"/>
      <c r="F19" s="82">
        <v>400000</v>
      </c>
      <c r="G19" s="83">
        <v>450000</v>
      </c>
      <c r="H19" s="84">
        <v>5.5199999999999999E-2</v>
      </c>
      <c r="I19" s="76"/>
      <c r="J19" s="12"/>
      <c r="K19" s="75"/>
      <c r="L19" s="78" t="s">
        <v>60</v>
      </c>
      <c r="M19" s="86"/>
      <c r="N19" s="76"/>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row>
    <row r="20" spans="1:63" x14ac:dyDescent="0.2">
      <c r="A20" s="75"/>
      <c r="B20" s="82">
        <v>450000</v>
      </c>
      <c r="C20" s="83">
        <v>500000</v>
      </c>
      <c r="D20" s="84">
        <v>2.35E-2</v>
      </c>
      <c r="E20" s="12"/>
      <c r="F20" s="82">
        <v>450000</v>
      </c>
      <c r="G20" s="83">
        <v>500000</v>
      </c>
      <c r="H20" s="84">
        <v>5.3699999999999998E-2</v>
      </c>
      <c r="I20" s="76"/>
      <c r="J20" s="12"/>
      <c r="K20" s="75"/>
      <c r="L20" s="78" t="s">
        <v>61</v>
      </c>
      <c r="M20" s="86">
        <v>5000</v>
      </c>
      <c r="N20" s="76"/>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row>
    <row r="21" spans="1:63" x14ac:dyDescent="0.2">
      <c r="A21" s="75"/>
      <c r="B21" s="82">
        <v>500000</v>
      </c>
      <c r="C21" s="83">
        <v>550000</v>
      </c>
      <c r="D21" s="84">
        <v>2.29E-2</v>
      </c>
      <c r="E21" s="12"/>
      <c r="F21" s="82">
        <v>500000</v>
      </c>
      <c r="G21" s="83">
        <v>550000</v>
      </c>
      <c r="H21" s="84">
        <v>5.2400000000000002E-2</v>
      </c>
      <c r="I21" s="76"/>
      <c r="J21" s="12"/>
      <c r="K21" s="75"/>
      <c r="L21" s="78"/>
      <c r="M21" s="16"/>
      <c r="N21" s="76"/>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row>
    <row r="22" spans="1:63" ht="12.75" customHeight="1" x14ac:dyDescent="0.2">
      <c r="A22" s="75"/>
      <c r="B22" s="82">
        <v>550000</v>
      </c>
      <c r="C22" s="83">
        <v>600000</v>
      </c>
      <c r="D22" s="84">
        <v>2.24E-2</v>
      </c>
      <c r="E22" s="12"/>
      <c r="F22" s="82">
        <v>550000</v>
      </c>
      <c r="G22" s="83">
        <v>600000</v>
      </c>
      <c r="H22" s="84">
        <v>5.1200000000000002E-2</v>
      </c>
      <c r="I22" s="76"/>
      <c r="J22" s="12"/>
      <c r="K22" s="75"/>
      <c r="L22" s="78" t="s">
        <v>5</v>
      </c>
      <c r="M22" s="9">
        <v>1.4999999999999999E-2</v>
      </c>
      <c r="N22" s="76"/>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row>
    <row r="23" spans="1:63" ht="13.15" customHeight="1" x14ac:dyDescent="0.2">
      <c r="A23" s="75"/>
      <c r="B23" s="82">
        <v>600000</v>
      </c>
      <c r="C23" s="83">
        <v>650000</v>
      </c>
      <c r="D23" s="84">
        <v>2.1899999999999999E-2</v>
      </c>
      <c r="E23" s="12"/>
      <c r="F23" s="82">
        <v>600000</v>
      </c>
      <c r="G23" s="83">
        <v>650000</v>
      </c>
      <c r="H23" s="84">
        <v>5.0200000000000002E-2</v>
      </c>
      <c r="I23" s="76"/>
      <c r="J23" s="12"/>
      <c r="K23" s="75"/>
      <c r="L23" s="78" t="s">
        <v>62</v>
      </c>
      <c r="M23" s="9">
        <v>4.0000000000000001E-3</v>
      </c>
      <c r="N23" s="76"/>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row>
    <row r="24" spans="1:63" x14ac:dyDescent="0.2">
      <c r="A24" s="75"/>
      <c r="B24" s="82">
        <v>650000</v>
      </c>
      <c r="C24" s="83">
        <v>700000</v>
      </c>
      <c r="D24" s="84">
        <v>2.1499999999999998E-2</v>
      </c>
      <c r="E24" s="12"/>
      <c r="F24" s="82">
        <v>650000</v>
      </c>
      <c r="G24" s="83">
        <v>700000</v>
      </c>
      <c r="H24" s="84">
        <v>4.9200000000000001E-2</v>
      </c>
      <c r="I24" s="76"/>
      <c r="J24" s="12"/>
      <c r="K24" s="75"/>
      <c r="L24" s="78"/>
      <c r="M24" s="16"/>
      <c r="N24" s="76"/>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row>
    <row r="25" spans="1:63" x14ac:dyDescent="0.2">
      <c r="A25" s="75"/>
      <c r="B25" s="82">
        <v>700000</v>
      </c>
      <c r="C25" s="83">
        <v>750000</v>
      </c>
      <c r="D25" s="84">
        <v>2.1100000000000001E-2</v>
      </c>
      <c r="E25" s="12"/>
      <c r="F25" s="82">
        <v>700000</v>
      </c>
      <c r="G25" s="83">
        <v>750000</v>
      </c>
      <c r="H25" s="84">
        <v>4.8300000000000003E-2</v>
      </c>
      <c r="I25" s="76"/>
      <c r="J25" s="12"/>
      <c r="K25" s="75"/>
      <c r="L25" s="78" t="s">
        <v>6</v>
      </c>
      <c r="M25" s="9">
        <v>0.03</v>
      </c>
      <c r="N25" s="76"/>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row>
    <row r="26" spans="1:63" ht="13.15" customHeight="1" x14ac:dyDescent="0.2">
      <c r="A26" s="75"/>
      <c r="B26" s="82">
        <v>750000</v>
      </c>
      <c r="C26" s="83">
        <v>800000</v>
      </c>
      <c r="D26" s="84">
        <v>2.0799999999999999E-2</v>
      </c>
      <c r="E26" s="12"/>
      <c r="F26" s="82">
        <v>750000</v>
      </c>
      <c r="G26" s="83">
        <v>800000</v>
      </c>
      <c r="H26" s="84">
        <v>4.7500000000000001E-2</v>
      </c>
      <c r="I26" s="76"/>
      <c r="J26" s="12"/>
      <c r="K26" s="75"/>
      <c r="L26" s="78"/>
      <c r="M26" s="16"/>
      <c r="N26" s="76"/>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row>
    <row r="27" spans="1:63" x14ac:dyDescent="0.2">
      <c r="A27" s="75"/>
      <c r="B27" s="82">
        <v>800000</v>
      </c>
      <c r="C27" s="83">
        <v>850000</v>
      </c>
      <c r="D27" s="84">
        <v>2.0500000000000001E-2</v>
      </c>
      <c r="E27" s="12"/>
      <c r="F27" s="82">
        <v>800000</v>
      </c>
      <c r="G27" s="83">
        <v>850000</v>
      </c>
      <c r="H27" s="84">
        <v>4.6800000000000001E-2</v>
      </c>
      <c r="I27" s="76"/>
      <c r="J27" s="12"/>
      <c r="K27" s="75"/>
      <c r="L27" s="87" t="s">
        <v>91</v>
      </c>
      <c r="M27" s="88">
        <v>0.21</v>
      </c>
      <c r="N27" s="76"/>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row>
    <row r="28" spans="1:63" x14ac:dyDescent="0.2">
      <c r="A28" s="75"/>
      <c r="B28" s="82">
        <v>850000</v>
      </c>
      <c r="C28" s="83">
        <v>900000</v>
      </c>
      <c r="D28" s="84">
        <v>2.0199999999999999E-2</v>
      </c>
      <c r="E28" s="12"/>
      <c r="F28" s="82">
        <v>850000</v>
      </c>
      <c r="G28" s="83">
        <v>900000</v>
      </c>
      <c r="H28" s="84">
        <v>4.6100000000000002E-2</v>
      </c>
      <c r="I28" s="76"/>
      <c r="J28" s="12"/>
      <c r="K28" s="89"/>
      <c r="L28" s="90"/>
      <c r="M28" s="90"/>
      <c r="N28" s="91"/>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row>
    <row r="29" spans="1:63" x14ac:dyDescent="0.2">
      <c r="A29" s="75"/>
      <c r="B29" s="82">
        <v>900000</v>
      </c>
      <c r="C29" s="83">
        <v>950000</v>
      </c>
      <c r="D29" s="84">
        <v>1.9900000000000001E-2</v>
      </c>
      <c r="E29" s="12"/>
      <c r="F29" s="82">
        <v>900000</v>
      </c>
      <c r="G29" s="83">
        <v>950000</v>
      </c>
      <c r="H29" s="84">
        <v>4.5499999999999999E-2</v>
      </c>
      <c r="I29" s="76"/>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row>
    <row r="30" spans="1:63" x14ac:dyDescent="0.2">
      <c r="A30" s="75"/>
      <c r="B30" s="82">
        <v>950000</v>
      </c>
      <c r="C30" s="83">
        <v>1000000</v>
      </c>
      <c r="D30" s="84">
        <v>1.9599999999999999E-2</v>
      </c>
      <c r="E30" s="12"/>
      <c r="F30" s="82">
        <v>950000</v>
      </c>
      <c r="G30" s="83">
        <v>1000000</v>
      </c>
      <c r="H30" s="84">
        <v>4.4900000000000002E-2</v>
      </c>
      <c r="I30" s="76"/>
      <c r="J30" s="12"/>
      <c r="K30" s="12"/>
      <c r="L30" s="281" t="s">
        <v>97</v>
      </c>
      <c r="M30" s="281"/>
      <c r="N30" s="281"/>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row>
    <row r="31" spans="1:63" ht="25.5" x14ac:dyDescent="0.2">
      <c r="A31" s="75"/>
      <c r="B31" s="82">
        <v>1000000</v>
      </c>
      <c r="C31" s="83">
        <v>1050000</v>
      </c>
      <c r="D31" s="84">
        <v>1.9400000000000001E-2</v>
      </c>
      <c r="E31" s="12"/>
      <c r="F31" s="82">
        <v>1000000</v>
      </c>
      <c r="G31" s="83">
        <v>1050000</v>
      </c>
      <c r="H31" s="84">
        <v>4.4299999999999999E-2</v>
      </c>
      <c r="I31" s="76"/>
      <c r="J31" s="12"/>
      <c r="K31" s="12"/>
      <c r="L31" s="16" t="s">
        <v>86</v>
      </c>
      <c r="M31" s="92" t="s">
        <v>164</v>
      </c>
      <c r="N31" s="16"/>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row>
    <row r="32" spans="1:63" x14ac:dyDescent="0.2">
      <c r="A32" s="75"/>
      <c r="B32" s="82">
        <v>1050000</v>
      </c>
      <c r="C32" s="83">
        <v>1100000</v>
      </c>
      <c r="D32" s="84">
        <v>1.9199999999999998E-2</v>
      </c>
      <c r="E32" s="12"/>
      <c r="F32" s="82">
        <v>1050000</v>
      </c>
      <c r="G32" s="83">
        <v>1100000</v>
      </c>
      <c r="H32" s="84">
        <v>4.3799999999999999E-2</v>
      </c>
      <c r="I32" s="76"/>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row>
    <row r="33" spans="1:63" x14ac:dyDescent="0.2">
      <c r="A33" s="75"/>
      <c r="B33" s="82">
        <v>1100000</v>
      </c>
      <c r="C33" s="83">
        <v>1150000</v>
      </c>
      <c r="D33" s="84">
        <v>1.89E-2</v>
      </c>
      <c r="E33" s="12"/>
      <c r="F33" s="82">
        <v>1100000</v>
      </c>
      <c r="G33" s="83">
        <v>1150000</v>
      </c>
      <c r="H33" s="84">
        <v>4.3299999999999998E-2</v>
      </c>
      <c r="I33" s="76"/>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row>
    <row r="34" spans="1:63" x14ac:dyDescent="0.2">
      <c r="A34" s="75"/>
      <c r="B34" s="82">
        <v>1150000</v>
      </c>
      <c r="C34" s="83">
        <v>1200000</v>
      </c>
      <c r="D34" s="84">
        <v>1.8800000000000001E-2</v>
      </c>
      <c r="E34" s="12"/>
      <c r="F34" s="82">
        <v>1150000</v>
      </c>
      <c r="G34" s="83">
        <v>1200000</v>
      </c>
      <c r="H34" s="84">
        <v>4.2900000000000001E-2</v>
      </c>
      <c r="I34" s="76"/>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row>
    <row r="35" spans="1:63" x14ac:dyDescent="0.2">
      <c r="A35" s="75"/>
      <c r="B35" s="82">
        <v>1200000</v>
      </c>
      <c r="C35" s="83">
        <v>1250000</v>
      </c>
      <c r="D35" s="84">
        <v>1.8599999999999998E-2</v>
      </c>
      <c r="E35" s="12"/>
      <c r="F35" s="82">
        <v>1200000</v>
      </c>
      <c r="G35" s="83">
        <v>1250000</v>
      </c>
      <c r="H35" s="84">
        <v>4.2500000000000003E-2</v>
      </c>
      <c r="I35" s="76"/>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row>
    <row r="36" spans="1:63" x14ac:dyDescent="0.2">
      <c r="A36" s="75"/>
      <c r="B36" s="82">
        <v>1250000</v>
      </c>
      <c r="C36" s="83">
        <v>1300000</v>
      </c>
      <c r="D36" s="84">
        <v>1.84E-2</v>
      </c>
      <c r="E36" s="12"/>
      <c r="F36" s="82">
        <v>1250000</v>
      </c>
      <c r="G36" s="83">
        <v>1300000</v>
      </c>
      <c r="H36" s="84">
        <v>4.2099999999999999E-2</v>
      </c>
      <c r="I36" s="76"/>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row>
    <row r="37" spans="1:63" x14ac:dyDescent="0.2">
      <c r="A37" s="75"/>
      <c r="B37" s="82">
        <v>1300000</v>
      </c>
      <c r="C37" s="83">
        <v>1350000</v>
      </c>
      <c r="D37" s="84">
        <v>1.8200000000000001E-2</v>
      </c>
      <c r="E37" s="12"/>
      <c r="F37" s="82">
        <v>1300000</v>
      </c>
      <c r="G37" s="83">
        <v>1350000</v>
      </c>
      <c r="H37" s="84">
        <v>4.1700000000000001E-2</v>
      </c>
      <c r="I37" s="76"/>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row>
    <row r="38" spans="1:63" x14ac:dyDescent="0.2">
      <c r="A38" s="75"/>
      <c r="B38" s="82">
        <v>1350000</v>
      </c>
      <c r="C38" s="83">
        <v>1400000</v>
      </c>
      <c r="D38" s="84">
        <v>1.8100000000000002E-2</v>
      </c>
      <c r="E38" s="12"/>
      <c r="F38" s="82">
        <v>1350000</v>
      </c>
      <c r="G38" s="83">
        <v>1400000</v>
      </c>
      <c r="H38" s="84">
        <v>4.1399999999999999E-2</v>
      </c>
      <c r="I38" s="76"/>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row>
    <row r="39" spans="1:63" x14ac:dyDescent="0.2">
      <c r="A39" s="75"/>
      <c r="B39" s="82">
        <v>1400000</v>
      </c>
      <c r="C39" s="83">
        <v>1450000</v>
      </c>
      <c r="D39" s="84">
        <v>1.7899999999999999E-2</v>
      </c>
      <c r="E39" s="12"/>
      <c r="F39" s="82">
        <v>1400000</v>
      </c>
      <c r="G39" s="83">
        <v>1450000</v>
      </c>
      <c r="H39" s="84">
        <v>4.1000000000000002E-2</v>
      </c>
      <c r="I39" s="76"/>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row>
    <row r="40" spans="1:63" x14ac:dyDescent="0.2">
      <c r="A40" s="75"/>
      <c r="B40" s="82">
        <v>1450000</v>
      </c>
      <c r="C40" s="83">
        <v>1500000</v>
      </c>
      <c r="D40" s="84">
        <v>1.78E-2</v>
      </c>
      <c r="E40" s="12"/>
      <c r="F40" s="82">
        <v>1450000</v>
      </c>
      <c r="G40" s="83">
        <v>1500000</v>
      </c>
      <c r="H40" s="84">
        <v>4.07E-2</v>
      </c>
      <c r="I40" s="76"/>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row>
    <row r="41" spans="1:63" x14ac:dyDescent="0.2">
      <c r="A41" s="75"/>
      <c r="B41" s="82">
        <v>1500000</v>
      </c>
      <c r="C41" s="83">
        <v>1550000</v>
      </c>
      <c r="D41" s="84">
        <v>1.77E-2</v>
      </c>
      <c r="E41" s="12"/>
      <c r="F41" s="82">
        <v>1500000</v>
      </c>
      <c r="G41" s="83">
        <v>1550000</v>
      </c>
      <c r="H41" s="84">
        <v>4.0399999999999998E-2</v>
      </c>
      <c r="I41" s="76"/>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row>
    <row r="42" spans="1:63" x14ac:dyDescent="0.2">
      <c r="A42" s="75"/>
      <c r="B42" s="82">
        <v>1550000</v>
      </c>
      <c r="C42" s="83">
        <v>1600000</v>
      </c>
      <c r="D42" s="84">
        <v>1.7500000000000002E-2</v>
      </c>
      <c r="E42" s="12"/>
      <c r="F42" s="82">
        <v>1550000</v>
      </c>
      <c r="G42" s="83">
        <v>1600000</v>
      </c>
      <c r="H42" s="84">
        <v>4.0099999999999997E-2</v>
      </c>
      <c r="I42" s="76"/>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row>
    <row r="43" spans="1:63" x14ac:dyDescent="0.2">
      <c r="A43" s="75"/>
      <c r="B43" s="82">
        <v>1600000</v>
      </c>
      <c r="C43" s="83">
        <v>1650000</v>
      </c>
      <c r="D43" s="84">
        <v>1.7399999999999999E-2</v>
      </c>
      <c r="E43" s="12"/>
      <c r="F43" s="82">
        <v>1600000</v>
      </c>
      <c r="G43" s="83">
        <v>1650000</v>
      </c>
      <c r="H43" s="84">
        <v>3.9899999999999998E-2</v>
      </c>
      <c r="I43" s="76"/>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row>
    <row r="44" spans="1:63" x14ac:dyDescent="0.2">
      <c r="A44" s="75"/>
      <c r="B44" s="82">
        <v>1650000</v>
      </c>
      <c r="C44" s="83">
        <v>1700000</v>
      </c>
      <c r="D44" s="84">
        <v>1.7299999999999999E-2</v>
      </c>
      <c r="E44" s="12"/>
      <c r="F44" s="82">
        <v>1650000</v>
      </c>
      <c r="G44" s="83">
        <v>1700000</v>
      </c>
      <c r="H44" s="84">
        <v>3.9600000000000003E-2</v>
      </c>
      <c r="I44" s="76"/>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row>
    <row r="45" spans="1:63" x14ac:dyDescent="0.2">
      <c r="A45" s="75"/>
      <c r="B45" s="82">
        <v>1700000</v>
      </c>
      <c r="C45" s="83">
        <v>1750000</v>
      </c>
      <c r="D45" s="84">
        <v>1.72E-2</v>
      </c>
      <c r="E45" s="12"/>
      <c r="F45" s="82">
        <v>1700000</v>
      </c>
      <c r="G45" s="83">
        <v>1750000</v>
      </c>
      <c r="H45" s="84">
        <v>3.9399999999999998E-2</v>
      </c>
      <c r="I45" s="76"/>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row>
    <row r="46" spans="1:63" x14ac:dyDescent="0.2">
      <c r="A46" s="75"/>
      <c r="B46" s="82">
        <v>1750000</v>
      </c>
      <c r="C46" s="83">
        <v>1800000</v>
      </c>
      <c r="D46" s="84">
        <v>1.7100000000000001E-2</v>
      </c>
      <c r="E46" s="12"/>
      <c r="F46" s="82">
        <v>1750000</v>
      </c>
      <c r="G46" s="83">
        <v>1800000</v>
      </c>
      <c r="H46" s="84">
        <v>3.9100000000000003E-2</v>
      </c>
      <c r="I46" s="76"/>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row>
    <row r="47" spans="1:63" x14ac:dyDescent="0.2">
      <c r="A47" s="75"/>
      <c r="B47" s="82">
        <v>1800000</v>
      </c>
      <c r="C47" s="83">
        <v>1850000</v>
      </c>
      <c r="D47" s="84">
        <v>1.7000000000000001E-2</v>
      </c>
      <c r="E47" s="12"/>
      <c r="F47" s="82">
        <v>1800000</v>
      </c>
      <c r="G47" s="83">
        <v>1850000</v>
      </c>
      <c r="H47" s="84">
        <v>3.8899999999999997E-2</v>
      </c>
      <c r="I47" s="76"/>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row>
    <row r="48" spans="1:63" x14ac:dyDescent="0.2">
      <c r="A48" s="75"/>
      <c r="B48" s="82">
        <v>1850000</v>
      </c>
      <c r="C48" s="83">
        <v>1900000</v>
      </c>
      <c r="D48" s="84">
        <v>1.6899999999999998E-2</v>
      </c>
      <c r="E48" s="12"/>
      <c r="F48" s="82">
        <v>1850000</v>
      </c>
      <c r="G48" s="83">
        <v>1900000</v>
      </c>
      <c r="H48" s="84">
        <v>3.8699999999999998E-2</v>
      </c>
      <c r="I48" s="76"/>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row>
    <row r="49" spans="1:63" x14ac:dyDescent="0.2">
      <c r="A49" s="75"/>
      <c r="B49" s="82">
        <v>1900000</v>
      </c>
      <c r="C49" s="83">
        <v>1950000</v>
      </c>
      <c r="D49" s="84">
        <v>1.6799999999999999E-2</v>
      </c>
      <c r="E49" s="12"/>
      <c r="F49" s="82">
        <v>1900000</v>
      </c>
      <c r="G49" s="83">
        <v>1950000</v>
      </c>
      <c r="H49" s="84">
        <v>3.85E-2</v>
      </c>
      <c r="I49" s="76"/>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row>
    <row r="50" spans="1:63" x14ac:dyDescent="0.2">
      <c r="A50" s="75"/>
      <c r="B50" s="82">
        <v>1950000</v>
      </c>
      <c r="C50" s="83">
        <v>2000000</v>
      </c>
      <c r="D50" s="84">
        <v>1.67E-2</v>
      </c>
      <c r="E50" s="12"/>
      <c r="F50" s="82">
        <v>1950000</v>
      </c>
      <c r="G50" s="83">
        <v>2000000</v>
      </c>
      <c r="H50" s="84">
        <v>3.8300000000000001E-2</v>
      </c>
      <c r="I50" s="76"/>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row>
    <row r="51" spans="1:63" x14ac:dyDescent="0.2">
      <c r="A51" s="75"/>
      <c r="B51" s="93">
        <v>2000000</v>
      </c>
      <c r="C51" s="94">
        <v>100000000</v>
      </c>
      <c r="D51" s="95">
        <v>1.66E-2</v>
      </c>
      <c r="E51" s="12"/>
      <c r="F51" s="93">
        <v>2000000</v>
      </c>
      <c r="G51" s="94">
        <v>100000000</v>
      </c>
      <c r="H51" s="95">
        <v>3.8100000000000002E-2</v>
      </c>
      <c r="I51" s="76"/>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row>
    <row r="52" spans="1:63" x14ac:dyDescent="0.2">
      <c r="A52" s="75"/>
      <c r="B52" s="12"/>
      <c r="C52" s="12"/>
      <c r="D52" s="12"/>
      <c r="E52" s="12"/>
      <c r="F52" s="12"/>
      <c r="G52" s="12"/>
      <c r="H52" s="12"/>
      <c r="I52" s="76"/>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row>
    <row r="53" spans="1:63" x14ac:dyDescent="0.2">
      <c r="A53" s="89"/>
      <c r="B53" s="90" t="s">
        <v>53</v>
      </c>
      <c r="C53" s="101" t="s">
        <v>98</v>
      </c>
      <c r="D53" s="90"/>
      <c r="E53" s="90"/>
      <c r="F53" s="90"/>
      <c r="G53" s="90"/>
      <c r="H53" s="90"/>
      <c r="I53" s="91"/>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row>
    <row r="54" spans="1:63" x14ac:dyDescent="0.2">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row>
    <row r="55" spans="1:63" x14ac:dyDescent="0.2">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row>
    <row r="56" spans="1:63" x14ac:dyDescent="0.2">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row>
    <row r="57" spans="1:63" x14ac:dyDescent="0.2">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row>
    <row r="58" spans="1:63" x14ac:dyDescent="0.2">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row>
    <row r="59" spans="1:63" x14ac:dyDescent="0.2">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row>
    <row r="60" spans="1:63" x14ac:dyDescent="0.2">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row>
    <row r="61" spans="1:63" x14ac:dyDescent="0.2">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row>
    <row r="62" spans="1:63"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row>
    <row r="63" spans="1:63" x14ac:dyDescent="0.2">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row>
    <row r="64" spans="1:63" x14ac:dyDescent="0.2">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row>
    <row r="65" spans="1:63" x14ac:dyDescent="0.2">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row>
    <row r="66" spans="1:63" x14ac:dyDescent="0.2">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row>
    <row r="67" spans="1:63" x14ac:dyDescent="0.2">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row>
    <row r="68" spans="1:63" x14ac:dyDescent="0.2">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row>
    <row r="69" spans="1:63" x14ac:dyDescent="0.2">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row>
    <row r="70" spans="1:63" x14ac:dyDescent="0.2">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row>
    <row r="71" spans="1:63" x14ac:dyDescent="0.2">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row>
    <row r="72" spans="1:63" x14ac:dyDescent="0.2">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row>
    <row r="73" spans="1:63" x14ac:dyDescent="0.2">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row>
    <row r="74" spans="1:63" x14ac:dyDescent="0.2">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row>
    <row r="75" spans="1:63" x14ac:dyDescent="0.2">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row>
    <row r="76" spans="1:63" x14ac:dyDescent="0.2">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row>
    <row r="77" spans="1:63" x14ac:dyDescent="0.2">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row>
    <row r="78" spans="1:63" x14ac:dyDescent="0.2">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row>
    <row r="79" spans="1:63" x14ac:dyDescent="0.2">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row>
    <row r="80" spans="1:63" x14ac:dyDescent="0.2">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row>
    <row r="81" spans="1:63" x14ac:dyDescent="0.2">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row>
    <row r="82" spans="1:63" x14ac:dyDescent="0.2">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row>
    <row r="83" spans="1:63" x14ac:dyDescent="0.2">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row>
    <row r="84" spans="1:63" x14ac:dyDescent="0.2">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row>
    <row r="85" spans="1:63" x14ac:dyDescent="0.2">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row>
    <row r="86" spans="1:63" x14ac:dyDescent="0.2">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row>
    <row r="87" spans="1:63" x14ac:dyDescent="0.2">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row>
    <row r="88" spans="1:63" x14ac:dyDescent="0.2">
      <c r="A88" s="12"/>
      <c r="B88" s="12"/>
      <c r="C88" s="12"/>
      <c r="D88" s="12"/>
      <c r="E88" s="12"/>
      <c r="F88" s="12"/>
      <c r="G88" s="12"/>
      <c r="H88" s="12"/>
      <c r="I88" s="12"/>
      <c r="J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row>
    <row r="89" spans="1:63" x14ac:dyDescent="0.2">
      <c r="A89" s="12"/>
      <c r="B89" s="12"/>
      <c r="C89" s="12"/>
      <c r="D89" s="12"/>
      <c r="E89" s="12"/>
      <c r="F89" s="12"/>
      <c r="G89" s="12"/>
      <c r="H89" s="12"/>
      <c r="I89" s="12"/>
      <c r="J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row>
    <row r="90" spans="1:63" x14ac:dyDescent="0.2">
      <c r="A90" s="12"/>
      <c r="B90" s="12"/>
      <c r="C90" s="12"/>
      <c r="D90" s="12"/>
      <c r="E90" s="12"/>
      <c r="F90" s="12"/>
      <c r="G90" s="12"/>
      <c r="H90" s="12"/>
      <c r="I90" s="12"/>
      <c r="J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row>
    <row r="91" spans="1:63" x14ac:dyDescent="0.2">
      <c r="A91" s="12"/>
      <c r="B91" s="12"/>
      <c r="C91" s="12"/>
      <c r="D91" s="12"/>
      <c r="E91" s="12"/>
      <c r="F91" s="12"/>
      <c r="G91" s="12"/>
      <c r="H91" s="12"/>
      <c r="I91" s="12"/>
      <c r="J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row>
    <row r="92" spans="1:63" x14ac:dyDescent="0.2">
      <c r="A92" s="12"/>
      <c r="B92" s="12"/>
      <c r="C92" s="12"/>
      <c r="D92" s="12"/>
      <c r="E92" s="12"/>
      <c r="F92" s="12"/>
      <c r="G92" s="12"/>
      <c r="H92" s="12"/>
      <c r="I92" s="12"/>
      <c r="J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row>
    <row r="93" spans="1:63" x14ac:dyDescent="0.2">
      <c r="A93" s="12"/>
      <c r="B93" s="12"/>
      <c r="C93" s="12"/>
      <c r="D93" s="12"/>
      <c r="E93" s="12"/>
      <c r="F93" s="12"/>
      <c r="G93" s="12"/>
      <c r="H93" s="12"/>
      <c r="I93" s="12"/>
      <c r="J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row>
    <row r="94" spans="1:63" x14ac:dyDescent="0.2">
      <c r="A94" s="12"/>
      <c r="B94" s="12"/>
      <c r="C94" s="12"/>
      <c r="D94" s="12"/>
      <c r="E94" s="12"/>
      <c r="F94" s="12"/>
      <c r="G94" s="12"/>
      <c r="H94" s="12"/>
      <c r="I94" s="12"/>
      <c r="J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row>
    <row r="95" spans="1:63" x14ac:dyDescent="0.2">
      <c r="A95" s="12"/>
      <c r="B95" s="12"/>
      <c r="C95" s="12"/>
      <c r="D95" s="12"/>
      <c r="E95" s="12"/>
      <c r="F95" s="12"/>
      <c r="G95" s="12"/>
      <c r="H95" s="12"/>
      <c r="I95" s="12"/>
      <c r="O95" s="12"/>
    </row>
    <row r="96" spans="1:63" x14ac:dyDescent="0.2">
      <c r="A96" s="12"/>
      <c r="B96" s="12"/>
      <c r="C96" s="12"/>
      <c r="D96" s="12"/>
      <c r="E96" s="12"/>
      <c r="F96" s="12"/>
      <c r="G96" s="12"/>
      <c r="H96" s="12"/>
      <c r="I96" s="12"/>
      <c r="O96" s="12"/>
    </row>
  </sheetData>
  <sheetProtection algorithmName="SHA-512" hashValue="uOElWAtgXRMsIxLgbFNcXY922358RXPUsoR+1APy5DCpQG3sRNBFWvFlfibqBKAxec5GgoNfQpD8xwsLbkvOsw==" saltValue="A8aq+TzIrBg2QB6gOJTvhw==" spinCount="100000" sheet="1" objects="1" scenarios="1" selectLockedCells="1" selectUnlockedCells="1"/>
  <mergeCells count="5">
    <mergeCell ref="L30:N30"/>
    <mergeCell ref="F4:H5"/>
    <mergeCell ref="B4:D5"/>
    <mergeCell ref="F7:H8"/>
    <mergeCell ref="B7:D8"/>
  </mergeCells>
  <dataValidations count="2">
    <dataValidation allowBlank="1" showDropDown="1" showInputMessage="1" showErrorMessage="1" sqref="M25" xr:uid="{36398395-DE74-448E-8E37-91593BF74675}"/>
    <dataValidation allowBlank="1" showInputMessage="1" showErrorMessage="1" prompt="Omschrijf hier om welk object het gaat. U dient een onderbouwing met foto's en omschrijving toe te voegen in het inspectierapport of de fotobijlage." sqref="L31:N31" xr:uid="{A438637C-D692-44AF-BD7A-4924D5A3D3A1}"/>
  </dataValidations>
  <hyperlinks>
    <hyperlink ref="C53" r:id="rId1" location="Bijlage" xr:uid="{E98966DB-C607-47C1-8323-4AA17DDE14A3}"/>
  </hyperlinks>
  <pageMargins left="0.7" right="0.7" top="0.75" bottom="0.75" header="0.3" footer="0.3"/>
  <pageSetup paperSize="9" orientation="portrait" r:id="rId2"/>
</worksheet>
</file>

<file path=docMetadata/LabelInfo.xml><?xml version="1.0" encoding="utf-8"?>
<clbl:labelList xmlns:clbl="http://schemas.microsoft.com/office/2020/mipLabelMetadata">
  <clbl:label id="{a47041ea-d8e4-4675-8f41-dc79697a805f}" enabled="1" method="Standard" siteId="{76850799-28ea-4f56-b80d-c1640687052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Handleiding tbv invullen</vt:lpstr>
      <vt:lpstr>Invulblad</vt:lpstr>
      <vt:lpstr>Honorariumpercentages</vt:lpstr>
      <vt:lpstr>Standaard invulgegevens</vt:lpstr>
      <vt:lpstr>Vaste invoer leidraad</vt:lpstr>
      <vt:lpstr>Invulblad!Afdrukbereik</vt:lpstr>
    </vt:vector>
  </TitlesOfParts>
  <Company>Rijksdienst voor de Monumentenzorg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info@cultureelerfgoed.nl</dc:creator>
  <cp:lastModifiedBy>Timmerman, N.C.M. (Niki)</cp:lastModifiedBy>
  <cp:lastPrinted>2025-09-22T10:08:44Z</cp:lastPrinted>
  <dcterms:created xsi:type="dcterms:W3CDTF">2008-11-21T13:33:21Z</dcterms:created>
  <dcterms:modified xsi:type="dcterms:W3CDTF">2026-10-06T07:57:40Z</dcterms:modified>
</cp:coreProperties>
</file>